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charts/chart6.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ml.chartshapes+xml"/>
  <Override PartName="/xl/charts/chart7.xml" ContentType="application/vnd.openxmlformats-officedocument.drawingml.chart+xml"/>
  <Override PartName="/xl/theme/themeOverride3.xml" ContentType="application/vnd.openxmlformats-officedocument.themeOverride+xml"/>
  <Override PartName="/xl/drawings/drawing5.xml" ContentType="application/vnd.openxmlformats-officedocument.drawingml.chartshapes+xml"/>
  <Override PartName="/xl/charts/chart8.xml" ContentType="application/vnd.openxmlformats-officedocument.drawingml.chart+xml"/>
  <Override PartName="/xl/theme/themeOverride4.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theme/themeOverride5.xml" ContentType="application/vnd.openxmlformats-officedocument.themeOverride+xml"/>
  <Override PartName="/xl/charts/chart21.xml" ContentType="application/vnd.openxmlformats-officedocument.drawingml.chart+xml"/>
  <Override PartName="/xl/theme/themeOverride6.xml" ContentType="application/vnd.openxmlformats-officedocument.themeOverride+xml"/>
  <Override PartName="/xl/charts/chart22.xml" ContentType="application/vnd.openxmlformats-officedocument.drawingml.chart+xml"/>
  <Override PartName="/xl/theme/themeOverride7.xml" ContentType="application/vnd.openxmlformats-officedocument.themeOverride+xml"/>
  <Override PartName="/xl/charts/chart23.xml" ContentType="application/vnd.openxmlformats-officedocument.drawingml.chart+xml"/>
  <Override PartName="/xl/theme/themeOverride8.xml" ContentType="application/vnd.openxmlformats-officedocument.themeOverride+xml"/>
  <Override PartName="/xl/drawings/drawing10.xml" ContentType="application/vnd.openxmlformats-officedocument.drawing+xml"/>
  <Override PartName="/xl/drawings/drawing11.xml" ContentType="application/vnd.openxmlformats-officedocument.drawing+xml"/>
  <Override PartName="/xl/charts/chart24.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9.xml" ContentType="application/vnd.openxmlformats-officedocument.themeOverride+xml"/>
  <Override PartName="/xl/drawings/drawing12.xml" ContentType="application/vnd.openxmlformats-officedocument.drawing+xml"/>
  <Override PartName="/xl/drawings/drawing1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4.xml" ContentType="application/vnd.openxmlformats-officedocument.drawing+xml"/>
  <Override PartName="/xl/charts/chart29.xml" ContentType="application/vnd.openxmlformats-officedocument.drawingml.chart+xml"/>
  <Override PartName="/xl/theme/themeOverride10.xml" ContentType="application/vnd.openxmlformats-officedocument.themeOverride+xml"/>
  <Override PartName="/xl/charts/chart30.xml" ContentType="application/vnd.openxmlformats-officedocument.drawingml.chart+xml"/>
  <Override PartName="/xl/theme/themeOverride11.xml" ContentType="application/vnd.openxmlformats-officedocument.themeOverride+xml"/>
  <Override PartName="/xl/charts/chart31.xml" ContentType="application/vnd.openxmlformats-officedocument.drawingml.chart+xml"/>
  <Override PartName="/xl/theme/themeOverride12.xml" ContentType="application/vnd.openxmlformats-officedocument.themeOverride+xml"/>
  <Override PartName="/xl/charts/chart32.xml" ContentType="application/vnd.openxmlformats-officedocument.drawingml.chart+xml"/>
  <Override PartName="/xl/theme/themeOverride13.xml" ContentType="application/vnd.openxmlformats-officedocument.themeOverride+xml"/>
  <Override PartName="/xl/charts/chart33.xml" ContentType="application/vnd.openxmlformats-officedocument.drawingml.chart+xml"/>
  <Override PartName="/xl/theme/themeOverride14.xml" ContentType="application/vnd.openxmlformats-officedocument.themeOverride+xml"/>
  <Override PartName="/xl/charts/chart34.xml" ContentType="application/vnd.openxmlformats-officedocument.drawingml.chart+xml"/>
  <Override PartName="/xl/theme/themeOverride15.xml" ContentType="application/vnd.openxmlformats-officedocument.themeOverride+xml"/>
  <Override PartName="/xl/charts/chart35.xml" ContentType="application/vnd.openxmlformats-officedocument.drawingml.chart+xml"/>
  <Override PartName="/xl/theme/themeOverride16.xml" ContentType="application/vnd.openxmlformats-officedocument.themeOverride+xml"/>
  <Override PartName="/xl/charts/chart36.xml" ContentType="application/vnd.openxmlformats-officedocument.drawingml.chart+xml"/>
  <Override PartName="/xl/theme/themeOverride17.xml" ContentType="application/vnd.openxmlformats-officedocument.themeOverride+xml"/>
  <Override PartName="/xl/charts/chart37.xml" ContentType="application/vnd.openxmlformats-officedocument.drawingml.chart+xml"/>
  <Override PartName="/xl/theme/themeOverride18.xml" ContentType="application/vnd.openxmlformats-officedocument.themeOverride+xml"/>
  <Override PartName="/xl/drawings/drawing15.xml" ContentType="application/vnd.openxmlformats-officedocument.drawing+xml"/>
  <Override PartName="/xl/charts/chart38.xml" ContentType="application/vnd.openxmlformats-officedocument.drawingml.chart+xml"/>
  <Override PartName="/xl/drawings/drawing16.xml" ContentType="application/vnd.openxmlformats-officedocument.drawing+xml"/>
  <Override PartName="/xl/charts/chart39.xml" ContentType="application/vnd.openxmlformats-officedocument.drawingml.chart+xml"/>
  <Override PartName="/xl/theme/themeOverride19.xml" ContentType="application/vnd.openxmlformats-officedocument.themeOverride+xml"/>
  <Override PartName="/xl/drawings/drawing17.xml" ContentType="application/vnd.openxmlformats-officedocument.drawing+xml"/>
  <Override PartName="/xl/charts/chart40.xml" ContentType="application/vnd.openxmlformats-officedocument.drawingml.chart+xml"/>
  <Override PartName="/xl/theme/themeOverride20.xml" ContentType="application/vnd.openxmlformats-officedocument.themeOverride+xml"/>
  <Override PartName="/xl/charts/chart41.xml" ContentType="application/vnd.openxmlformats-officedocument.drawingml.chart+xml"/>
  <Override PartName="/xl/theme/themeOverride21.xml" ContentType="application/vnd.openxmlformats-officedocument.themeOverride+xml"/>
  <Override PartName="/xl/drawings/drawing18.xml" ContentType="application/vnd.openxmlformats-officedocument.drawing+xml"/>
  <Override PartName="/xl/charts/chart42.xml" ContentType="application/vnd.openxmlformats-officedocument.drawingml.chart+xml"/>
  <Override PartName="/xl/theme/themeOverride22.xml" ContentType="application/vnd.openxmlformats-officedocument.themeOverride+xml"/>
  <Override PartName="/xl/charts/chart43.xml" ContentType="application/vnd.openxmlformats-officedocument.drawingml.chart+xml"/>
  <Override PartName="/xl/theme/themeOverride23.xml" ContentType="application/vnd.openxmlformats-officedocument.themeOverride+xml"/>
  <Override PartName="/xl/drawings/drawing19.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Gabinet_Tecnic\SECTORS AGROALIMENTARIS I OBSERVATORIS\1-AGRICULTURA\02-ARRÒS\FITXES ESTADÍSTIQUES\Actualització 2021\"/>
    </mc:Choice>
  </mc:AlternateContent>
  <bookViews>
    <workbookView xWindow="300" yWindow="0" windowWidth="3020" windowHeight="0" tabRatio="901"/>
  </bookViews>
  <sheets>
    <sheet name="Índex" sheetId="46" r:id="rId1"/>
    <sheet name="Superfícies" sheetId="1" r:id="rId2"/>
    <sheet name="agric ecològica" sheetId="7" state="hidden" r:id="rId3"/>
    <sheet name="Mapa Sup. " sheetId="38" r:id="rId4"/>
    <sheet name="Producció" sheetId="12" r:id="rId5"/>
    <sheet name="Mapa prod. " sheetId="39" r:id="rId6"/>
    <sheet name="Rendiment " sheetId="13" r:id="rId7"/>
    <sheet name="imp relativa" sheetId="15" state="hidden" r:id="rId8"/>
    <sheet name="Calendari" sheetId="40" r:id="rId9"/>
    <sheet name="comerç exterior t" sheetId="20" state="hidden" r:id="rId10"/>
    <sheet name="Consum." sheetId="37" r:id="rId11"/>
    <sheet name="Comerç ext. (t)" sheetId="42" r:id="rId12"/>
    <sheet name="Comerç ext. (milions€)" sheetId="43" r:id="rId13"/>
    <sheet name="C.ext. (t) COMP" sheetId="44" r:id="rId14"/>
    <sheet name="C.ext (milions€) COMP " sheetId="45" r:id="rId15"/>
    <sheet name="comerç exterior Meuros" sheetId="23" state="hidden" r:id="rId16"/>
    <sheet name="consum" sheetId="26" state="hidden" r:id="rId17"/>
    <sheet name="Ind. Agroalimentària" sheetId="41" r:id="rId18"/>
    <sheet name="Inf. econòmica" sheetId="21" r:id="rId19"/>
    <sheet name="Qualitat" sheetId="24" r:id="rId20"/>
  </sheets>
  <externalReferences>
    <externalReference r:id="rId21"/>
  </externalReferences>
  <definedNames>
    <definedName name="_11Àrea_d_impressió" localSheetId="16">consum!$A$1:$K$117</definedName>
    <definedName name="_13Àrea_d_impressió" localSheetId="7">'imp relativa'!$A$1:$I$64</definedName>
    <definedName name="_15Àrea_d_impressió" localSheetId="18">'Inf. econòmica'!$A$1:$H$12</definedName>
    <definedName name="_17Àrea_d_impressió" localSheetId="4">Producció!$A$1:$X$108</definedName>
    <definedName name="_18Àrea_d_impressió" localSheetId="19">Qualitat!$A$1:$I$21</definedName>
    <definedName name="_19Àrea_d_impressió" localSheetId="6">'Rendiment '!$A$1:$J$86</definedName>
    <definedName name="_1Àrea_d_impressió" localSheetId="2">'agric ecològica'!$A$1:$M$92</definedName>
    <definedName name="_20Àrea_d_impressió" localSheetId="1">Superfícies!$A$1:$Y$109</definedName>
    <definedName name="_3Àrea_d_impressió" localSheetId="8">Calendari!$A$1:$P$78</definedName>
    <definedName name="_8Àrea_d_impressió" localSheetId="15">'comerç exterior Meuros'!$A$1:$L$89</definedName>
    <definedName name="_9Àrea_d_impressió" localSheetId="9">'comerç exterior t'!$A$1:$L$85</definedName>
    <definedName name="_xlnm._FilterDatabase" localSheetId="4" hidden="1">Producció!$A$60:$U$121</definedName>
    <definedName name="_xlnm._FilterDatabase" localSheetId="1" hidden="1">Superfícies!$A$60:$V$119</definedName>
    <definedName name="_Toc167271766" localSheetId="0">Índex!#REF!</definedName>
    <definedName name="_xlnm.Print_Area" localSheetId="14">'C.ext (milions€) COMP '!$A$1:$V$101</definedName>
    <definedName name="_xlnm.Print_Area" localSheetId="13">'C.ext. (t) COMP'!$A$1:$V$108</definedName>
    <definedName name="_xlnm.Print_Area" localSheetId="12">'Comerç ext. (milions€)'!$A$1:$W$68</definedName>
    <definedName name="_xlnm.Print_Area" localSheetId="11">'Comerç ext. (t)'!$A$1:$V$68</definedName>
    <definedName name="_xlnm.Print_Area" localSheetId="10">Consum.!$B$1:$N$257</definedName>
    <definedName name="_xlnm.Print_Area" localSheetId="0">Índex!$B$1:$L$46</definedName>
    <definedName name="_xlnm.Print_Area" localSheetId="18">'Inf. econòmica'!$A$1:$H$24</definedName>
    <definedName name="_xlnm.Print_Area" localSheetId="5">'Mapa prod. '!$A$1:$L$36</definedName>
    <definedName name="_xlnm.Print_Area" localSheetId="3">'Mapa Sup. '!$A$1:$L$36</definedName>
    <definedName name="_xlnm.Print_Area" localSheetId="4">Producció!$A$1:$Y$110</definedName>
    <definedName name="_xlnm.Print_Area" localSheetId="19">Qualitat!$A$1:$H$10</definedName>
    <definedName name="_xlnm.Print_Titles" localSheetId="4">Producció!$1:$1</definedName>
    <definedName name="_xlnm.Print_Titles" localSheetId="1">Superfícies!$1:$1</definedName>
  </definedNames>
  <calcPr calcId="162913"/>
</workbook>
</file>

<file path=xl/calcChain.xml><?xml version="1.0" encoding="utf-8"?>
<calcChain xmlns="http://schemas.openxmlformats.org/spreadsheetml/2006/main">
  <c r="Z103" i="12" l="1"/>
  <c r="Z11" i="12"/>
  <c r="Z11" i="1"/>
  <c r="Z103" i="1"/>
  <c r="X79" i="45" l="1"/>
  <c r="W79" i="45"/>
  <c r="V79" i="45"/>
  <c r="U79" i="45"/>
  <c r="T79" i="45"/>
  <c r="S79" i="45"/>
  <c r="R79" i="45"/>
  <c r="Q79" i="45"/>
  <c r="P79" i="45"/>
  <c r="O79" i="45"/>
  <c r="N79" i="45"/>
  <c r="M79" i="45"/>
  <c r="L79" i="45"/>
  <c r="K79" i="45"/>
  <c r="J79" i="45"/>
  <c r="I79" i="45"/>
  <c r="H79" i="45"/>
  <c r="G79" i="45"/>
  <c r="F79" i="45"/>
  <c r="E79" i="45"/>
  <c r="D79" i="45"/>
  <c r="C79" i="45"/>
  <c r="B79" i="45"/>
  <c r="X27" i="45"/>
  <c r="W27" i="45"/>
  <c r="V27" i="45"/>
  <c r="U27" i="45"/>
  <c r="T27" i="45"/>
  <c r="S27" i="45"/>
  <c r="R27" i="45"/>
  <c r="Q27" i="45"/>
  <c r="P27" i="45"/>
  <c r="O27" i="45"/>
  <c r="N27" i="45"/>
  <c r="M27" i="45"/>
  <c r="L27" i="45"/>
  <c r="K27" i="45"/>
  <c r="J27" i="45"/>
  <c r="I27" i="45"/>
  <c r="H27" i="45"/>
  <c r="G27" i="45"/>
  <c r="F27" i="45"/>
  <c r="E27" i="45"/>
  <c r="D27" i="45"/>
  <c r="C27" i="45"/>
  <c r="B27" i="45"/>
  <c r="X81" i="44" l="1"/>
  <c r="W81" i="44"/>
  <c r="V81" i="44"/>
  <c r="U81" i="44"/>
  <c r="T81" i="44"/>
  <c r="S81" i="44"/>
  <c r="R81" i="44"/>
  <c r="Q81" i="44"/>
  <c r="P81" i="44"/>
  <c r="O81" i="44"/>
  <c r="N81" i="44"/>
  <c r="M81" i="44"/>
  <c r="L81" i="44"/>
  <c r="K81" i="44"/>
  <c r="J81" i="44"/>
  <c r="I81" i="44"/>
  <c r="H81" i="44"/>
  <c r="G81" i="44"/>
  <c r="F81" i="44"/>
  <c r="E81" i="44"/>
  <c r="D81" i="44"/>
  <c r="C81" i="44"/>
  <c r="B81" i="44"/>
  <c r="X27" i="44"/>
  <c r="W27" i="44"/>
  <c r="V27" i="44"/>
  <c r="U27" i="44"/>
  <c r="T27" i="44"/>
  <c r="S27" i="44"/>
  <c r="R27" i="44"/>
  <c r="Q27" i="44"/>
  <c r="P27" i="44"/>
  <c r="O27" i="44"/>
  <c r="N27" i="44"/>
  <c r="M27" i="44"/>
  <c r="L27" i="44"/>
  <c r="K27" i="44"/>
  <c r="J27" i="44"/>
  <c r="I27" i="44"/>
  <c r="H27" i="44"/>
  <c r="G27" i="44"/>
  <c r="F27" i="44"/>
  <c r="E27" i="44"/>
  <c r="D27" i="44"/>
  <c r="C27" i="44"/>
  <c r="B27" i="44"/>
  <c r="X14" i="45" l="1"/>
  <c r="X66" i="45"/>
  <c r="X14" i="44"/>
  <c r="X68" i="44"/>
  <c r="X14" i="43"/>
  <c r="X27" i="43"/>
  <c r="X35" i="43"/>
  <c r="X36" i="43"/>
  <c r="X37" i="43"/>
  <c r="X38" i="43"/>
  <c r="X14" i="42"/>
  <c r="X27" i="42"/>
  <c r="X35" i="42"/>
  <c r="X36" i="42"/>
  <c r="X37" i="42"/>
  <c r="X38" i="42"/>
  <c r="N64" i="37"/>
  <c r="M64" i="37"/>
  <c r="L64" i="37"/>
  <c r="K64" i="37"/>
  <c r="J64" i="37"/>
  <c r="X40" i="43" l="1"/>
  <c r="X40" i="42"/>
  <c r="V62" i="12"/>
  <c r="V71" i="12"/>
  <c r="V103" i="12" l="1"/>
  <c r="W66" i="45"/>
  <c r="W14" i="45"/>
  <c r="W14" i="44"/>
  <c r="W68" i="44"/>
  <c r="W14" i="43"/>
  <c r="W40" i="43" s="1"/>
  <c r="W27" i="42"/>
  <c r="W14" i="42"/>
  <c r="S11" i="12" l="1"/>
  <c r="Y103" i="12"/>
  <c r="Y103" i="1"/>
  <c r="W35" i="43" l="1"/>
  <c r="W36" i="43"/>
  <c r="W37" i="43"/>
  <c r="W38" i="43"/>
  <c r="W27" i="43"/>
  <c r="W40" i="42"/>
  <c r="W35" i="42"/>
  <c r="W36" i="42"/>
  <c r="W37" i="42"/>
  <c r="W38" i="42"/>
  <c r="G64" i="37"/>
  <c r="F64" i="37"/>
  <c r="E64" i="37"/>
  <c r="D64" i="37"/>
  <c r="C64" i="37"/>
  <c r="I103" i="1" l="1"/>
  <c r="V66" i="45" l="1"/>
  <c r="V14" i="45"/>
  <c r="V68" i="44"/>
  <c r="V14" i="44"/>
  <c r="V27" i="42"/>
  <c r="V14" i="42"/>
  <c r="G112" i="37" l="1"/>
  <c r="F112" i="37"/>
  <c r="E112" i="37"/>
  <c r="D112" i="37"/>
  <c r="C112" i="37"/>
  <c r="G146" i="37"/>
  <c r="F146" i="37"/>
  <c r="E146" i="37"/>
  <c r="D146" i="37"/>
  <c r="C146" i="37"/>
  <c r="N146" i="37"/>
  <c r="M146" i="37"/>
  <c r="L146" i="37"/>
  <c r="K146" i="37"/>
  <c r="J146" i="37"/>
  <c r="K100" i="37"/>
  <c r="L100" i="37"/>
  <c r="M100" i="37"/>
  <c r="N100" i="37"/>
  <c r="J100" i="37"/>
  <c r="D76" i="37"/>
  <c r="E76" i="37"/>
  <c r="F76" i="37"/>
  <c r="G76" i="37"/>
  <c r="C76" i="37"/>
  <c r="V14" i="43" l="1"/>
  <c r="V27" i="43"/>
  <c r="C35" i="43"/>
  <c r="D35" i="43"/>
  <c r="E35" i="43"/>
  <c r="F35" i="43"/>
  <c r="G35" i="43"/>
  <c r="H35" i="43"/>
  <c r="I35" i="43"/>
  <c r="J35" i="43"/>
  <c r="K35" i="43"/>
  <c r="L35" i="43"/>
  <c r="M35" i="43"/>
  <c r="N35" i="43"/>
  <c r="O35" i="43"/>
  <c r="P35" i="43"/>
  <c r="Q35" i="43"/>
  <c r="R35" i="43"/>
  <c r="S35" i="43"/>
  <c r="T35" i="43"/>
  <c r="U35" i="43"/>
  <c r="V35" i="43"/>
  <c r="C36" i="43"/>
  <c r="D36" i="43"/>
  <c r="E36" i="43"/>
  <c r="F36" i="43"/>
  <c r="G36" i="43"/>
  <c r="H36" i="43"/>
  <c r="I36" i="43"/>
  <c r="J36" i="43"/>
  <c r="K36" i="43"/>
  <c r="L36" i="43"/>
  <c r="M36" i="43"/>
  <c r="N36" i="43"/>
  <c r="O36" i="43"/>
  <c r="P36" i="43"/>
  <c r="Q36" i="43"/>
  <c r="R36" i="43"/>
  <c r="S36" i="43"/>
  <c r="T36" i="43"/>
  <c r="U36" i="43"/>
  <c r="V36" i="43"/>
  <c r="C37" i="43"/>
  <c r="D37" i="43"/>
  <c r="E37" i="43"/>
  <c r="F37" i="43"/>
  <c r="G37" i="43"/>
  <c r="H37" i="43"/>
  <c r="I37" i="43"/>
  <c r="J37" i="43"/>
  <c r="K37" i="43"/>
  <c r="L37" i="43"/>
  <c r="M37" i="43"/>
  <c r="N37" i="43"/>
  <c r="O37" i="43"/>
  <c r="P37" i="43"/>
  <c r="Q37" i="43"/>
  <c r="R37" i="43"/>
  <c r="S37" i="43"/>
  <c r="T37" i="43"/>
  <c r="U37" i="43"/>
  <c r="V37" i="43"/>
  <c r="C38" i="43"/>
  <c r="D38" i="43"/>
  <c r="E38" i="43"/>
  <c r="F38" i="43"/>
  <c r="G38" i="43"/>
  <c r="H38" i="43"/>
  <c r="I38" i="43"/>
  <c r="J38" i="43"/>
  <c r="K38" i="43"/>
  <c r="L38" i="43"/>
  <c r="M38" i="43"/>
  <c r="N38" i="43"/>
  <c r="O38" i="43"/>
  <c r="P38" i="43"/>
  <c r="Q38" i="43"/>
  <c r="R38" i="43"/>
  <c r="S38" i="43"/>
  <c r="T38" i="43"/>
  <c r="U38" i="43"/>
  <c r="V38" i="43"/>
  <c r="B36" i="43"/>
  <c r="B37" i="43"/>
  <c r="B38" i="43"/>
  <c r="B35" i="43"/>
  <c r="V40" i="42"/>
  <c r="C35" i="42"/>
  <c r="D35" i="42"/>
  <c r="E35" i="42"/>
  <c r="F35" i="42"/>
  <c r="G35" i="42"/>
  <c r="H35" i="42"/>
  <c r="I35" i="42"/>
  <c r="J35" i="42"/>
  <c r="K35" i="42"/>
  <c r="L35" i="42"/>
  <c r="M35" i="42"/>
  <c r="N35" i="42"/>
  <c r="O35" i="42"/>
  <c r="P35" i="42"/>
  <c r="Q35" i="42"/>
  <c r="R35" i="42"/>
  <c r="S35" i="42"/>
  <c r="T35" i="42"/>
  <c r="U35" i="42"/>
  <c r="V35" i="42"/>
  <c r="C36" i="42"/>
  <c r="D36" i="42"/>
  <c r="E36" i="42"/>
  <c r="F36" i="42"/>
  <c r="G36" i="42"/>
  <c r="H36" i="42"/>
  <c r="I36" i="42"/>
  <c r="J36" i="42"/>
  <c r="K36" i="42"/>
  <c r="L36" i="42"/>
  <c r="M36" i="42"/>
  <c r="N36" i="42"/>
  <c r="O36" i="42"/>
  <c r="P36" i="42"/>
  <c r="Q36" i="42"/>
  <c r="R36" i="42"/>
  <c r="S36" i="42"/>
  <c r="T36" i="42"/>
  <c r="U36" i="42"/>
  <c r="V36" i="42"/>
  <c r="C37" i="42"/>
  <c r="D37" i="42"/>
  <c r="E37" i="42"/>
  <c r="F37" i="42"/>
  <c r="G37" i="42"/>
  <c r="H37" i="42"/>
  <c r="I37" i="42"/>
  <c r="J37" i="42"/>
  <c r="K37" i="42"/>
  <c r="L37" i="42"/>
  <c r="M37" i="42"/>
  <c r="N37" i="42"/>
  <c r="O37" i="42"/>
  <c r="P37" i="42"/>
  <c r="Q37" i="42"/>
  <c r="R37" i="42"/>
  <c r="S37" i="42"/>
  <c r="T37" i="42"/>
  <c r="U37" i="42"/>
  <c r="V37" i="42"/>
  <c r="C38" i="42"/>
  <c r="D38" i="42"/>
  <c r="E38" i="42"/>
  <c r="F38" i="42"/>
  <c r="G38" i="42"/>
  <c r="H38" i="42"/>
  <c r="I38" i="42"/>
  <c r="J38" i="42"/>
  <c r="K38" i="42"/>
  <c r="L38" i="42"/>
  <c r="M38" i="42"/>
  <c r="N38" i="42"/>
  <c r="O38" i="42"/>
  <c r="P38" i="42"/>
  <c r="Q38" i="42"/>
  <c r="R38" i="42"/>
  <c r="S38" i="42"/>
  <c r="T38" i="42"/>
  <c r="U38" i="42"/>
  <c r="V38" i="42"/>
  <c r="B36" i="42"/>
  <c r="B37" i="42"/>
  <c r="B38" i="42"/>
  <c r="B35" i="42"/>
  <c r="V40" i="43" l="1"/>
  <c r="C8" i="21"/>
  <c r="B59" i="12" l="1"/>
  <c r="X103" i="12" l="1"/>
  <c r="W103" i="12"/>
  <c r="U103" i="12"/>
  <c r="T103" i="12"/>
  <c r="S103" i="12"/>
  <c r="R103" i="12"/>
  <c r="Q103" i="12"/>
  <c r="P103" i="12"/>
  <c r="O103" i="12"/>
  <c r="N103" i="12"/>
  <c r="L103" i="12"/>
  <c r="K103" i="12"/>
  <c r="J103" i="12"/>
  <c r="I103" i="12"/>
  <c r="H103" i="12"/>
  <c r="G103" i="12"/>
  <c r="F103" i="12"/>
  <c r="E103" i="12"/>
  <c r="D103" i="12"/>
  <c r="C103" i="12"/>
  <c r="B103" i="12"/>
  <c r="X103" i="1" l="1"/>
  <c r="U66" i="45" l="1"/>
  <c r="T66" i="45"/>
  <c r="S66" i="45"/>
  <c r="R66" i="45"/>
  <c r="Q66" i="45"/>
  <c r="P66" i="45"/>
  <c r="O66" i="45"/>
  <c r="N66" i="45"/>
  <c r="M66" i="45"/>
  <c r="L66" i="45"/>
  <c r="K66" i="45"/>
  <c r="J66" i="45"/>
  <c r="I66" i="45"/>
  <c r="H66" i="45"/>
  <c r="G66" i="45"/>
  <c r="F66" i="45"/>
  <c r="E66" i="45"/>
  <c r="D66" i="45"/>
  <c r="C66" i="45"/>
  <c r="B66" i="45"/>
  <c r="U14" i="45"/>
  <c r="T14" i="45"/>
  <c r="S14" i="45"/>
  <c r="R14" i="45"/>
  <c r="Q14" i="45"/>
  <c r="P14" i="45"/>
  <c r="O14" i="45"/>
  <c r="N14" i="45"/>
  <c r="M14" i="45"/>
  <c r="L14" i="45"/>
  <c r="K14" i="45"/>
  <c r="J14" i="45"/>
  <c r="I14" i="45"/>
  <c r="H14" i="45"/>
  <c r="G14" i="45"/>
  <c r="F14" i="45"/>
  <c r="E14" i="45"/>
  <c r="D14" i="45"/>
  <c r="C14" i="45"/>
  <c r="B14" i="45"/>
  <c r="U27" i="43"/>
  <c r="T27" i="43"/>
  <c r="S27" i="43"/>
  <c r="R27" i="43"/>
  <c r="Q27" i="43"/>
  <c r="P27" i="43"/>
  <c r="O27" i="43"/>
  <c r="N27" i="43"/>
  <c r="M27" i="43"/>
  <c r="L27" i="43"/>
  <c r="K27" i="43"/>
  <c r="J27" i="43"/>
  <c r="I27" i="43"/>
  <c r="H27" i="43"/>
  <c r="G27" i="43"/>
  <c r="F27" i="43"/>
  <c r="E27" i="43"/>
  <c r="D27" i="43"/>
  <c r="C27" i="43"/>
  <c r="B27" i="43"/>
  <c r="U14" i="43"/>
  <c r="T14" i="43"/>
  <c r="S14" i="43"/>
  <c r="R14" i="43"/>
  <c r="Q14" i="43"/>
  <c r="P14" i="43"/>
  <c r="O14" i="43"/>
  <c r="N14" i="43"/>
  <c r="M14" i="43"/>
  <c r="L14" i="43"/>
  <c r="K14" i="43"/>
  <c r="J14" i="43"/>
  <c r="I14" i="43"/>
  <c r="H14" i="43"/>
  <c r="G14" i="43"/>
  <c r="F14" i="43"/>
  <c r="E14" i="43"/>
  <c r="D14" i="43"/>
  <c r="C14" i="43"/>
  <c r="B14" i="43"/>
  <c r="U27" i="42"/>
  <c r="T27" i="42"/>
  <c r="S27" i="42"/>
  <c r="R27" i="42"/>
  <c r="Q27" i="42"/>
  <c r="P27" i="42"/>
  <c r="P40" i="42" s="1"/>
  <c r="O27" i="42"/>
  <c r="N27" i="42"/>
  <c r="M27" i="42"/>
  <c r="L27" i="42"/>
  <c r="K27" i="42"/>
  <c r="J27" i="42"/>
  <c r="I27" i="42"/>
  <c r="H27" i="42"/>
  <c r="H40" i="42" s="1"/>
  <c r="G27" i="42"/>
  <c r="F27" i="42"/>
  <c r="E27" i="42"/>
  <c r="D27" i="42"/>
  <c r="C27" i="42"/>
  <c r="B27" i="42"/>
  <c r="U14" i="42"/>
  <c r="T14" i="42"/>
  <c r="S14" i="42"/>
  <c r="R14" i="42"/>
  <c r="Q14" i="42"/>
  <c r="P14" i="42"/>
  <c r="O14" i="42"/>
  <c r="N14" i="42"/>
  <c r="M14" i="42"/>
  <c r="L14" i="42"/>
  <c r="K14" i="42"/>
  <c r="J14" i="42"/>
  <c r="I14" i="42"/>
  <c r="H14" i="42"/>
  <c r="G14" i="42"/>
  <c r="F14" i="42"/>
  <c r="E14" i="42"/>
  <c r="D14" i="42"/>
  <c r="C14" i="42"/>
  <c r="B14" i="42"/>
  <c r="R40" i="42" l="1"/>
  <c r="B40" i="42"/>
  <c r="S40" i="42"/>
  <c r="E40" i="42"/>
  <c r="B40" i="43"/>
  <c r="M40" i="42"/>
  <c r="U40" i="42"/>
  <c r="J40" i="42"/>
  <c r="C40" i="42"/>
  <c r="K40" i="42"/>
  <c r="F40" i="42"/>
  <c r="N40" i="42"/>
  <c r="G40" i="42"/>
  <c r="O40" i="42"/>
  <c r="I40" i="42"/>
  <c r="Q40" i="42"/>
  <c r="D40" i="42"/>
  <c r="L40" i="42"/>
  <c r="T40" i="42"/>
  <c r="I40" i="43"/>
  <c r="Q40" i="43"/>
  <c r="C40" i="43"/>
  <c r="K40" i="43"/>
  <c r="S40" i="43"/>
  <c r="F40" i="43"/>
  <c r="N40" i="43"/>
  <c r="D40" i="43"/>
  <c r="L40" i="43"/>
  <c r="T40" i="43"/>
  <c r="E40" i="43"/>
  <c r="M40" i="43"/>
  <c r="U40" i="43"/>
  <c r="G40" i="43"/>
  <c r="O40" i="43"/>
  <c r="H40" i="43"/>
  <c r="P40" i="43"/>
  <c r="J40" i="43"/>
  <c r="R40" i="43"/>
  <c r="W103" i="1"/>
  <c r="W11" i="12"/>
  <c r="W11" i="1"/>
  <c r="C87" i="37"/>
  <c r="D87" i="37"/>
  <c r="C99" i="37"/>
  <c r="D99" i="37"/>
  <c r="K87" i="37"/>
  <c r="K75" i="37"/>
  <c r="R11" i="12"/>
  <c r="T11" i="12"/>
  <c r="U11" i="12"/>
  <c r="V11" i="12"/>
  <c r="R103" i="1"/>
  <c r="S103" i="1"/>
  <c r="T103" i="1"/>
  <c r="U103" i="1"/>
  <c r="V103" i="1"/>
  <c r="R11" i="1"/>
  <c r="S11" i="1"/>
  <c r="T11" i="1"/>
  <c r="U11" i="1"/>
  <c r="V11" i="1"/>
  <c r="Q11" i="12"/>
  <c r="P11" i="12"/>
  <c r="O11" i="12"/>
  <c r="N11" i="12"/>
  <c r="Q103" i="1"/>
  <c r="P103" i="1"/>
  <c r="O103" i="1"/>
  <c r="N103" i="1"/>
  <c r="Q11" i="1"/>
  <c r="P11" i="1"/>
  <c r="O11" i="1"/>
  <c r="N11" i="1"/>
  <c r="M95" i="12"/>
  <c r="M84" i="12"/>
  <c r="M71" i="12"/>
  <c r="M70" i="12"/>
  <c r="M62" i="12"/>
  <c r="M10" i="12"/>
  <c r="M9" i="12"/>
  <c r="M8" i="12"/>
  <c r="M60" i="12"/>
  <c r="M6" i="12"/>
  <c r="M10" i="1"/>
  <c r="M9" i="1"/>
  <c r="M8" i="1"/>
  <c r="M6" i="1"/>
  <c r="L11" i="12"/>
  <c r="L11" i="1"/>
  <c r="C11" i="1"/>
  <c r="C103" i="1" s="1"/>
  <c r="D11" i="1"/>
  <c r="D103" i="1" s="1"/>
  <c r="E11" i="1"/>
  <c r="E103" i="1" s="1"/>
  <c r="F11" i="1"/>
  <c r="F103" i="1" s="1"/>
  <c r="G11" i="1"/>
  <c r="G103" i="1" s="1"/>
  <c r="H11" i="1"/>
  <c r="H103" i="1" s="1"/>
  <c r="J11" i="1"/>
  <c r="J103" i="1" s="1"/>
  <c r="K11" i="1"/>
  <c r="K103" i="1" s="1"/>
  <c r="B11" i="1"/>
  <c r="B103" i="1" s="1"/>
  <c r="K11" i="12"/>
  <c r="J11" i="12"/>
  <c r="I11" i="12"/>
  <c r="H11" i="12"/>
  <c r="G11" i="12"/>
  <c r="F11" i="12"/>
  <c r="E11" i="12"/>
  <c r="D11" i="12"/>
  <c r="C11" i="12"/>
  <c r="B11" i="12"/>
  <c r="C58" i="15"/>
  <c r="D58" i="15"/>
  <c r="E58" i="15"/>
  <c r="F58" i="15"/>
  <c r="G58" i="15"/>
  <c r="H58" i="15"/>
  <c r="C38" i="20"/>
  <c r="L38" i="20"/>
  <c r="L28" i="20"/>
  <c r="L39" i="20"/>
  <c r="L42" i="20" s="1"/>
  <c r="L29" i="20"/>
  <c r="L40" i="20"/>
  <c r="L30" i="20"/>
  <c r="L41" i="20" s="1"/>
  <c r="K38" i="20"/>
  <c r="K28" i="20"/>
  <c r="K29" i="20"/>
  <c r="K40" i="20" s="1"/>
  <c r="K30" i="20"/>
  <c r="K41" i="20"/>
  <c r="J38" i="20"/>
  <c r="J28" i="20"/>
  <c r="J39" i="20"/>
  <c r="J29" i="20"/>
  <c r="J40" i="20" s="1"/>
  <c r="J30" i="20"/>
  <c r="J41" i="20"/>
  <c r="I38" i="20"/>
  <c r="I28" i="20"/>
  <c r="I29" i="20"/>
  <c r="I40" i="20"/>
  <c r="I30" i="20"/>
  <c r="I41" i="20"/>
  <c r="H38" i="20"/>
  <c r="H28" i="20"/>
  <c r="H39" i="20" s="1"/>
  <c r="H29" i="20"/>
  <c r="H40" i="20"/>
  <c r="H42" i="20"/>
  <c r="H30" i="20"/>
  <c r="H41" i="20"/>
  <c r="G38" i="20"/>
  <c r="G28" i="20"/>
  <c r="G29" i="20"/>
  <c r="G40" i="20"/>
  <c r="G30" i="20"/>
  <c r="G41" i="20" s="1"/>
  <c r="F38" i="20"/>
  <c r="F28" i="20"/>
  <c r="F39" i="20"/>
  <c r="F42" i="20" s="1"/>
  <c r="F29" i="20"/>
  <c r="F40" i="20"/>
  <c r="F30" i="20"/>
  <c r="F41" i="20"/>
  <c r="E38" i="20"/>
  <c r="E28" i="20"/>
  <c r="E39" i="20"/>
  <c r="E29" i="20"/>
  <c r="E40" i="20"/>
  <c r="E30" i="20"/>
  <c r="E41" i="20"/>
  <c r="E42" i="20" s="1"/>
  <c r="D38" i="20"/>
  <c r="D28" i="20"/>
  <c r="D39" i="20"/>
  <c r="D29" i="20"/>
  <c r="D40" i="20"/>
  <c r="D30" i="20"/>
  <c r="D32" i="20" s="1"/>
  <c r="D41" i="20"/>
  <c r="D42" i="20" s="1"/>
  <c r="C28" i="20"/>
  <c r="C39" i="20"/>
  <c r="C29" i="20"/>
  <c r="C40" i="20"/>
  <c r="C42" i="20" s="1"/>
  <c r="C30" i="20"/>
  <c r="C41" i="20"/>
  <c r="C27" i="20"/>
  <c r="D10" i="20"/>
  <c r="E10" i="20"/>
  <c r="F10" i="20"/>
  <c r="G10" i="20"/>
  <c r="H10" i="20"/>
  <c r="I10" i="20"/>
  <c r="J10" i="20"/>
  <c r="K10" i="20"/>
  <c r="L10" i="20"/>
  <c r="C10" i="20"/>
  <c r="L21" i="23"/>
  <c r="L32" i="23" s="1"/>
  <c r="L10" i="23"/>
  <c r="L45" i="23"/>
  <c r="K21" i="23"/>
  <c r="K10" i="23"/>
  <c r="K45" i="23"/>
  <c r="J21" i="23"/>
  <c r="J10" i="23"/>
  <c r="I21" i="23"/>
  <c r="I45" i="23"/>
  <c r="I10" i="23"/>
  <c r="H21" i="23"/>
  <c r="H10" i="23"/>
  <c r="H45" i="23"/>
  <c r="G21" i="23"/>
  <c r="G10" i="23"/>
  <c r="G32" i="23" s="1"/>
  <c r="F21" i="23"/>
  <c r="F45" i="23" s="1"/>
  <c r="F10" i="23"/>
  <c r="E21" i="23"/>
  <c r="E45" i="23" s="1"/>
  <c r="E32" i="23"/>
  <c r="E10" i="23"/>
  <c r="D21" i="23"/>
  <c r="D10" i="23"/>
  <c r="D32" i="23" s="1"/>
  <c r="C21" i="23"/>
  <c r="C10" i="23"/>
  <c r="K32" i="23"/>
  <c r="H32" i="23"/>
  <c r="D16" i="7"/>
  <c r="D15" i="7"/>
  <c r="D14" i="7"/>
  <c r="D13" i="7"/>
  <c r="D12" i="7"/>
  <c r="D11" i="7"/>
  <c r="D10" i="7"/>
  <c r="D9" i="7"/>
  <c r="D8" i="7"/>
  <c r="D7" i="7"/>
  <c r="D30" i="7"/>
  <c r="E30" i="7"/>
  <c r="F30" i="7"/>
  <c r="G30" i="7"/>
  <c r="H30" i="7"/>
  <c r="I30" i="7"/>
  <c r="J30" i="7"/>
  <c r="K30" i="7"/>
  <c r="L30" i="7"/>
  <c r="C30" i="7"/>
  <c r="C29" i="23"/>
  <c r="D29" i="23"/>
  <c r="E29" i="23"/>
  <c r="F29" i="23"/>
  <c r="G29" i="23"/>
  <c r="H29" i="23"/>
  <c r="I29" i="23"/>
  <c r="J29" i="23"/>
  <c r="K29" i="23"/>
  <c r="L29" i="23"/>
  <c r="C30" i="23"/>
  <c r="D30" i="23"/>
  <c r="E30" i="23"/>
  <c r="F30" i="23"/>
  <c r="G30" i="23"/>
  <c r="H30" i="23"/>
  <c r="I30" i="23"/>
  <c r="J30" i="23"/>
  <c r="K30" i="23"/>
  <c r="L30" i="23"/>
  <c r="C31" i="23"/>
  <c r="D31" i="23"/>
  <c r="E31" i="23"/>
  <c r="F31" i="23"/>
  <c r="G31" i="23"/>
  <c r="H31" i="23"/>
  <c r="I31" i="23"/>
  <c r="J31" i="23"/>
  <c r="K31" i="23"/>
  <c r="L31" i="23"/>
  <c r="D28" i="23"/>
  <c r="E28" i="23"/>
  <c r="F28" i="23"/>
  <c r="G28" i="23"/>
  <c r="H28" i="23"/>
  <c r="I28" i="23"/>
  <c r="J28" i="23"/>
  <c r="K28" i="23"/>
  <c r="L28" i="23"/>
  <c r="C28" i="23"/>
  <c r="D41" i="23"/>
  <c r="E41" i="23"/>
  <c r="F41" i="23"/>
  <c r="G41" i="23"/>
  <c r="H41" i="23"/>
  <c r="I41" i="23"/>
  <c r="J41" i="23"/>
  <c r="K41" i="23"/>
  <c r="L41" i="23"/>
  <c r="D42" i="23"/>
  <c r="E42" i="23"/>
  <c r="F42" i="23"/>
  <c r="G42" i="23"/>
  <c r="H42" i="23"/>
  <c r="I42" i="23"/>
  <c r="J42" i="23"/>
  <c r="K42" i="23"/>
  <c r="L42" i="23"/>
  <c r="D43" i="23"/>
  <c r="E43" i="23"/>
  <c r="F43" i="23"/>
  <c r="G43" i="23"/>
  <c r="H43" i="23"/>
  <c r="I43" i="23"/>
  <c r="J43" i="23"/>
  <c r="K43" i="23"/>
  <c r="L43" i="23"/>
  <c r="D44" i="23"/>
  <c r="E44" i="23"/>
  <c r="F44" i="23"/>
  <c r="G44" i="23"/>
  <c r="H44" i="23"/>
  <c r="I44" i="23"/>
  <c r="J44" i="23"/>
  <c r="K44" i="23"/>
  <c r="L44" i="23"/>
  <c r="C42" i="23"/>
  <c r="C43" i="23"/>
  <c r="C44" i="23"/>
  <c r="C41" i="23"/>
  <c r="L31" i="20"/>
  <c r="L32" i="20"/>
  <c r="K31" i="20"/>
  <c r="J31" i="20"/>
  <c r="J32" i="20"/>
  <c r="I31" i="20"/>
  <c r="H31" i="20"/>
  <c r="G31" i="20"/>
  <c r="F31" i="20"/>
  <c r="F32" i="20"/>
  <c r="E31" i="20"/>
  <c r="E32" i="20" s="1"/>
  <c r="D31" i="20"/>
  <c r="C31" i="20"/>
  <c r="D21" i="20"/>
  <c r="E21" i="20"/>
  <c r="F21" i="20"/>
  <c r="G21" i="20"/>
  <c r="H21" i="20"/>
  <c r="I21" i="20"/>
  <c r="J21" i="20"/>
  <c r="K21" i="20"/>
  <c r="L21" i="20"/>
  <c r="C21" i="20"/>
  <c r="H112" i="26"/>
  <c r="H114" i="26"/>
  <c r="I112" i="26"/>
  <c r="I114" i="26" s="1"/>
  <c r="E112" i="26"/>
  <c r="F112" i="26"/>
  <c r="F114" i="26" s="1"/>
  <c r="G112" i="26"/>
  <c r="G114" i="26" s="1"/>
  <c r="D112" i="26"/>
  <c r="I104" i="26"/>
  <c r="I94" i="26"/>
  <c r="D83" i="26"/>
  <c r="E83" i="26"/>
  <c r="F83" i="26"/>
  <c r="G83" i="26"/>
  <c r="H83" i="26"/>
  <c r="I83" i="26"/>
  <c r="J83" i="26"/>
  <c r="K83" i="26"/>
  <c r="C83" i="26"/>
  <c r="D71" i="26"/>
  <c r="E71" i="26"/>
  <c r="F71" i="26"/>
  <c r="G71" i="26"/>
  <c r="H71" i="26"/>
  <c r="I71" i="26"/>
  <c r="J71" i="26"/>
  <c r="K71" i="26"/>
  <c r="C71" i="26"/>
  <c r="D114" i="26"/>
  <c r="E114" i="26"/>
  <c r="C114" i="26"/>
  <c r="D104" i="26"/>
  <c r="E104" i="26"/>
  <c r="F104" i="26"/>
  <c r="G104" i="26"/>
  <c r="H104" i="26"/>
  <c r="C104" i="26"/>
  <c r="D94" i="26"/>
  <c r="E94" i="26"/>
  <c r="F94" i="26"/>
  <c r="G94" i="26"/>
  <c r="H94" i="26"/>
  <c r="C94" i="26"/>
  <c r="E20" i="15"/>
  <c r="E21" i="15"/>
  <c r="E22" i="15"/>
  <c r="E23" i="15"/>
  <c r="E19" i="15"/>
  <c r="I31" i="15"/>
  <c r="G31" i="15"/>
  <c r="E31" i="15"/>
  <c r="I6" i="15"/>
  <c r="G6" i="15"/>
  <c r="E6" i="15"/>
  <c r="I23" i="15"/>
  <c r="I22" i="15"/>
  <c r="I21" i="15"/>
  <c r="I20" i="15"/>
  <c r="I19" i="15"/>
  <c r="I48" i="15"/>
  <c r="I47" i="15"/>
  <c r="I46" i="15"/>
  <c r="I45" i="15"/>
  <c r="I44" i="15"/>
  <c r="E48" i="15"/>
  <c r="E47" i="15"/>
  <c r="E46" i="15"/>
  <c r="E45" i="15"/>
  <c r="E44" i="15"/>
  <c r="F32" i="23"/>
  <c r="H32" i="20"/>
  <c r="I32" i="23"/>
  <c r="C32" i="20"/>
  <c r="M103" i="1"/>
  <c r="J87" i="37"/>
  <c r="J75" i="37"/>
  <c r="E87" i="37" l="1"/>
  <c r="L75" i="37"/>
  <c r="E99" i="37"/>
  <c r="M103" i="12"/>
  <c r="M11" i="12"/>
  <c r="M11" i="1"/>
  <c r="L87" i="37"/>
  <c r="D45" i="23"/>
  <c r="C32" i="23"/>
  <c r="C45" i="23"/>
  <c r="G39" i="20"/>
  <c r="G42" i="20" s="1"/>
  <c r="G32" i="20"/>
  <c r="K39" i="20"/>
  <c r="K42" i="20" s="1"/>
  <c r="K32" i="20"/>
  <c r="J45" i="23"/>
  <c r="J32" i="23"/>
  <c r="I39" i="20"/>
  <c r="I42" i="20" s="1"/>
  <c r="I32" i="20"/>
  <c r="J42" i="20"/>
  <c r="G45" i="23"/>
  <c r="L103" i="1"/>
</calcChain>
</file>

<file path=xl/sharedStrings.xml><?xml version="1.0" encoding="utf-8"?>
<sst xmlns="http://schemas.openxmlformats.org/spreadsheetml/2006/main" count="1278" uniqueCount="323">
  <si>
    <t>COMARQUES</t>
  </si>
  <si>
    <t>SUPERFÍCIE TOTAL (ha)</t>
  </si>
  <si>
    <t xml:space="preserve"> ALT CAMP </t>
  </si>
  <si>
    <t xml:space="preserve"> ALT EMPORDÀ </t>
  </si>
  <si>
    <t xml:space="preserve"> ALT PENEDÈS </t>
  </si>
  <si>
    <t xml:space="preserve"> ALT URGELL </t>
  </si>
  <si>
    <t xml:space="preserve"> ALTA RIBAGORÇA </t>
  </si>
  <si>
    <t xml:space="preserve"> ANOIA </t>
  </si>
  <si>
    <t xml:space="preserve"> BAGES </t>
  </si>
  <si>
    <t xml:space="preserve"> BAIX CAMP </t>
  </si>
  <si>
    <t xml:space="preserve"> BAIX EBRE </t>
  </si>
  <si>
    <t xml:space="preserve"> BAIX EMPORDÀ </t>
  </si>
  <si>
    <t xml:space="preserve"> BAIX LLOBREGAT </t>
  </si>
  <si>
    <t xml:space="preserve"> BAIX PENEDÈS </t>
  </si>
  <si>
    <t xml:space="preserve"> BARCELONÈS </t>
  </si>
  <si>
    <t xml:space="preserve"> BERGUEDÀ </t>
  </si>
  <si>
    <t xml:space="preserve"> CERDANYA </t>
  </si>
  <si>
    <t xml:space="preserve"> CONCA DE BARBERÀ </t>
  </si>
  <si>
    <t xml:space="preserve"> GARRAF </t>
  </si>
  <si>
    <t xml:space="preserve"> GARRIGUES </t>
  </si>
  <si>
    <t xml:space="preserve"> GARROTXA </t>
  </si>
  <si>
    <t xml:space="preserve"> GIRONÈS </t>
  </si>
  <si>
    <t xml:space="preserve"> MARESME </t>
  </si>
  <si>
    <t xml:space="preserve"> MONTSIÀ </t>
  </si>
  <si>
    <t xml:space="preserve"> NOGUERA </t>
  </si>
  <si>
    <t xml:space="preserve"> OSONA </t>
  </si>
  <si>
    <t xml:space="preserve"> PALLARS JUSSÀ </t>
  </si>
  <si>
    <t xml:space="preserve"> PALLARS SOBIRÀ </t>
  </si>
  <si>
    <t xml:space="preserve"> PLA D'URGELL </t>
  </si>
  <si>
    <t xml:space="preserve"> PLA DE L'ESTANY </t>
  </si>
  <si>
    <t xml:space="preserve"> PRIORAT </t>
  </si>
  <si>
    <t xml:space="preserve"> RIBERA D'EBRE </t>
  </si>
  <si>
    <t xml:space="preserve"> RIPOLLÈS </t>
  </si>
  <si>
    <t xml:space="preserve"> SEGARRA </t>
  </si>
  <si>
    <t xml:space="preserve"> SEGRIÀ </t>
  </si>
  <si>
    <t xml:space="preserve"> SELVA </t>
  </si>
  <si>
    <t xml:space="preserve"> SOLSONÈS </t>
  </si>
  <si>
    <t xml:space="preserve"> TARRAGONÈS </t>
  </si>
  <si>
    <t xml:space="preserve"> TERRA ALTA </t>
  </si>
  <si>
    <t xml:space="preserve"> URGELL </t>
  </si>
  <si>
    <t xml:space="preserve"> VALLÈS OCCIDENTAL </t>
  </si>
  <si>
    <t xml:space="preserve"> VALLÈS ORIENTAL </t>
  </si>
  <si>
    <t>BARCELONA</t>
  </si>
  <si>
    <t>GIRONA</t>
  </si>
  <si>
    <t>LLEIDA</t>
  </si>
  <si>
    <t>TARRAGONA</t>
  </si>
  <si>
    <t>CATALUNYA</t>
  </si>
  <si>
    <t>PROVÍNCIES</t>
  </si>
  <si>
    <t>ANY</t>
  </si>
  <si>
    <t>% sobre cultius ecològics</t>
  </si>
  <si>
    <t>SECÀ (kg/ha)</t>
  </si>
  <si>
    <t>REGADIU (kg/ha)</t>
  </si>
  <si>
    <t>total</t>
  </si>
  <si>
    <t>(2) Dades de MAPA</t>
  </si>
  <si>
    <t>(1) Dades del DAR</t>
  </si>
  <si>
    <t>% Cat / Esp</t>
  </si>
  <si>
    <t>% Cat / UE</t>
  </si>
  <si>
    <t>ESPANYA</t>
  </si>
  <si>
    <t>ITÀLIA</t>
  </si>
  <si>
    <t>PORTUGAL</t>
  </si>
  <si>
    <t>FRANÇA</t>
  </si>
  <si>
    <t>Font: FAOSTAT</t>
  </si>
  <si>
    <t>XINA</t>
  </si>
  <si>
    <t>A la UE</t>
  </si>
  <si>
    <t>Al món</t>
  </si>
  <si>
    <t>(3) Dades de Faostat</t>
  </si>
  <si>
    <t>% respecte el món</t>
  </si>
  <si>
    <t>% respecte la UE</t>
  </si>
  <si>
    <r>
      <t xml:space="preserve">sup total Espanya (ha) </t>
    </r>
    <r>
      <rPr>
        <b/>
        <sz val="7"/>
        <color indexed="50"/>
        <rFont val="Arial"/>
        <family val="2"/>
      </rPr>
      <t>(2)</t>
    </r>
  </si>
  <si>
    <r>
      <t xml:space="preserve">sup total Catalunya (ha) </t>
    </r>
    <r>
      <rPr>
        <b/>
        <sz val="7"/>
        <color indexed="50"/>
        <rFont val="Arial"/>
        <family val="2"/>
      </rPr>
      <t>(1)</t>
    </r>
  </si>
  <si>
    <r>
      <t xml:space="preserve">sup total UE </t>
    </r>
    <r>
      <rPr>
        <b/>
        <sz val="8"/>
        <color indexed="50"/>
        <rFont val="Arial"/>
        <family val="2"/>
      </rPr>
      <t>(3)</t>
    </r>
  </si>
  <si>
    <r>
      <t xml:space="preserve">sup total món  </t>
    </r>
    <r>
      <rPr>
        <b/>
        <sz val="8"/>
        <color indexed="50"/>
        <rFont val="Arial"/>
        <family val="2"/>
      </rPr>
      <t>(3)</t>
    </r>
  </si>
  <si>
    <t>% Cat / món</t>
  </si>
  <si>
    <t>MÓN</t>
  </si>
  <si>
    <t>UE-27</t>
  </si>
  <si>
    <t>(2) Dades del MAPA (Anuario de Estadística Agroalimentaria 2006)</t>
  </si>
  <si>
    <t>Font: Elaboració a partir de dades de DataComex (Ministeri d'Indústria, Turisme i Comerç)</t>
  </si>
  <si>
    <t>Tones</t>
  </si>
  <si>
    <t>Preus percebuts pel pagès (per producte)</t>
  </si>
  <si>
    <t>Milers d'euros</t>
  </si>
  <si>
    <t>Total</t>
  </si>
  <si>
    <t>%</t>
  </si>
  <si>
    <t>Font: MAPA</t>
  </si>
  <si>
    <t>Grup alimentari</t>
  </si>
  <si>
    <t>Font: La indústria agroalimentària a Catalunya 2005</t>
  </si>
  <si>
    <t>llars</t>
  </si>
  <si>
    <t>PRODUCTE</t>
  </si>
  <si>
    <t>Llars</t>
  </si>
  <si>
    <t>Font: MAPA. Direcció General d'Indústria Agroalimentària i Alimentació</t>
  </si>
  <si>
    <t>Extradomèstic Host/Rest+Inst.</t>
  </si>
  <si>
    <t>Total Alimentació</t>
  </si>
  <si>
    <t>Volum (milers de kg)</t>
  </si>
  <si>
    <t>Valor (milers d'€)</t>
  </si>
  <si>
    <t>Consum per càpita</t>
  </si>
  <si>
    <t>Despesa per càpita</t>
  </si>
  <si>
    <t>Preu mig kg</t>
  </si>
  <si>
    <t>Font:MAPA</t>
  </si>
  <si>
    <t>Total alimentació</t>
  </si>
  <si>
    <t>A NIVELL FÍSIC - Producció 2005 (ha)</t>
  </si>
  <si>
    <t>Link:</t>
  </si>
  <si>
    <t>A NIVELL ECONÒMIC (milers d'euros)</t>
  </si>
  <si>
    <t>Importacions</t>
  </si>
  <si>
    <t>Exportacions</t>
  </si>
  <si>
    <t>Taxa de cobertura</t>
  </si>
  <si>
    <t>Consum a les llars a Catalunya (2006)</t>
  </si>
  <si>
    <t>Consum a les llars a Catalunya (2005)</t>
  </si>
  <si>
    <t>Consum a les llars a Catalunya (2004)</t>
  </si>
  <si>
    <t>Valor de la despesa en alimentació a Espanya (milions d'euros)</t>
  </si>
  <si>
    <t xml:space="preserve">    índex</t>
  </si>
  <si>
    <t>http://www.mapa.es/es/estadistica/pags/anuario/introduccion.htm</t>
  </si>
  <si>
    <t>Catalunya (1) (*)</t>
  </si>
  <si>
    <t>Espanya (2)</t>
  </si>
  <si>
    <t>http://www.gencat.net/darp/c/agroalim/publiagr/cpub05.htm</t>
  </si>
  <si>
    <t>http://www.gencat.net/darp/c/dades/eag/ceag04.htm</t>
  </si>
  <si>
    <t>http://faostat.fao.org/DesktopDefault.aspx?PageID=567&amp;lang=es</t>
  </si>
  <si>
    <t>http://datacomex.comercio.es/principal_comex_es.aspx</t>
  </si>
  <si>
    <t>http://www.mapa.es/es/alimentacion/pags/consumo/BD/consulta.asp</t>
  </si>
  <si>
    <t>http://www.mapa.es/alimentacion/pags/consumo/2006/panel-06.pdf</t>
  </si>
  <si>
    <t>http://www.mapa.es/alimentacion/pags/consumo/libro/2004/alimentacion.pdf</t>
  </si>
  <si>
    <t>http://www.mapa.es/alimentacion/pags/consumo/libro/2005/CAP.08.pdf</t>
  </si>
  <si>
    <t>Arròs</t>
  </si>
  <si>
    <t>superfície d'arròs</t>
  </si>
  <si>
    <t>PRINCIPALS PAÏSOS PRODUCTORS D'ARRÒS EL 2005 (ha)</t>
  </si>
  <si>
    <t>ÍNDIA</t>
  </si>
  <si>
    <t>BANGLADESH</t>
  </si>
  <si>
    <t>TAILÀNDIA</t>
  </si>
  <si>
    <t>VIETNAM</t>
  </si>
  <si>
    <t>Superfície de cultiu (1000 ha)</t>
  </si>
  <si>
    <t>Arròs amb closca</t>
  </si>
  <si>
    <t>Arròs sense closca</t>
  </si>
  <si>
    <t>Arròs semiblanquejat o blanquejat</t>
  </si>
  <si>
    <t>Arròs partit</t>
  </si>
  <si>
    <t>TOTAL ARRÒS</t>
  </si>
  <si>
    <t>http://datacomex.comercio.es/CabeceraPersonalizada.aspx?action=drilldown&amp;eje=Filas&amp;valor=1006%20Arroz&amp;nivel=2&amp;otroValor=total&amp;otroNivel=0&amp;id=1</t>
  </si>
  <si>
    <t>D.O.P Arròs del Delta de l'Ebre</t>
  </si>
  <si>
    <t>D.O.P (denominació d'origen protegida)</t>
  </si>
  <si>
    <t>Normal</t>
  </si>
  <si>
    <t>http://www.mapa.es/es/alimentacion/pags/consumo/BD/resultado1.asp</t>
  </si>
  <si>
    <t>Llarg</t>
  </si>
  <si>
    <t>Vaporitzat</t>
  </si>
  <si>
    <t>Plats preparats conserva arròs</t>
  </si>
  <si>
    <t>Plats preparats congelat d'arròs</t>
  </si>
  <si>
    <t>Plats preparats resta d'arròs</t>
  </si>
  <si>
    <t>Consum per càpita d'arròs a Espanya</t>
  </si>
  <si>
    <t>kg</t>
  </si>
  <si>
    <t>% Arròs/total</t>
  </si>
  <si>
    <t>ARRÒS</t>
  </si>
  <si>
    <t>Evolució del consum per càpita d'arròs a Espanya</t>
  </si>
  <si>
    <t>Evolució de la quantitat comprada total a Espanya (milions kg)</t>
  </si>
  <si>
    <t>Evolució del consum a les llars a Espanya (milions kg)</t>
  </si>
  <si>
    <t>Evolució del consum extradomèstic (hostaleria, restauració i institucions) a Espanya (milions kg)</t>
  </si>
  <si>
    <t>PRINCIPALS PAÏSOS PRODUCTORS D'ARRÒS EL 2005 (t)</t>
  </si>
  <si>
    <r>
      <t xml:space="preserve">Producció total a Catalunya 2005 (t) </t>
    </r>
    <r>
      <rPr>
        <b/>
        <sz val="7"/>
        <color indexed="50"/>
        <rFont val="Arial"/>
        <family val="2"/>
      </rPr>
      <t>(1)</t>
    </r>
  </si>
  <si>
    <r>
      <t>Producció total a Espanya 2005 (t)</t>
    </r>
    <r>
      <rPr>
        <b/>
        <sz val="7"/>
        <color indexed="50"/>
        <rFont val="Arial"/>
        <family val="2"/>
      </rPr>
      <t>(2)</t>
    </r>
  </si>
  <si>
    <t>Producció (1000 t)</t>
  </si>
  <si>
    <t>arròs</t>
  </si>
  <si>
    <t>ROMANIA</t>
  </si>
  <si>
    <t>INDONÈSIA</t>
  </si>
  <si>
    <t>A NIVELL FÍSIC - Producció 2005 (t)</t>
  </si>
  <si>
    <r>
      <t xml:space="preserve">Producció final a la UE (t) </t>
    </r>
    <r>
      <rPr>
        <b/>
        <vertAlign val="subscript"/>
        <sz val="10"/>
        <color indexed="50"/>
        <rFont val="Arial"/>
        <family val="2"/>
      </rPr>
      <t>(3)</t>
    </r>
  </si>
  <si>
    <t>Producció final al món (t)</t>
  </si>
  <si>
    <t>Saldo</t>
  </si>
  <si>
    <t>Països</t>
  </si>
  <si>
    <t>Consum per càpita d'arròs a Catalunya</t>
  </si>
  <si>
    <t>Consum alimentari a Espanya (milions de kg)</t>
  </si>
  <si>
    <t>Producció agrícola ecològica d'arròs per províncies</t>
  </si>
  <si>
    <t>Producció ecològica d'arròs a Catalunya</t>
  </si>
  <si>
    <t>TOTAL SUPERFÍCIE EN P.A.E.(ha)</t>
  </si>
  <si>
    <t>% sobre superfície agrària total de fruita fresca</t>
  </si>
  <si>
    <t>Superfície (ha)</t>
  </si>
  <si>
    <t xml:space="preserve">         (2) Gabinet Tècnic del DAR </t>
  </si>
  <si>
    <t>Font: (1) CCPAE (Consell Català de la Producció Agrària Ecològica )</t>
  </si>
  <si>
    <t>SUPERFÍCIE D'ARRÒS (ha) (2)</t>
  </si>
  <si>
    <t>SUPERFÍCIE D'ARRÒS EN P.A.E. (ha) (1)</t>
  </si>
  <si>
    <t>Font: CCPAE (Consell Català de la Producció Agrària Ecològica )</t>
  </si>
  <si>
    <t>Lleida</t>
  </si>
  <si>
    <t>Tarragona</t>
  </si>
  <si>
    <t>Catalunya</t>
  </si>
  <si>
    <t>Calendari de sembra, recol·lecció i comercialització</t>
  </si>
  <si>
    <t>SUPERFÍCIES</t>
  </si>
  <si>
    <t>PRODUCCIÓ ECOLÒGICA</t>
  </si>
  <si>
    <t xml:space="preserve"> PRODUCCIÓ</t>
  </si>
  <si>
    <t>RENDIMENT PER SECÀ I REGADIU</t>
  </si>
  <si>
    <t>IMPORTÀNCIA RELATIVA DEL SECTOR</t>
  </si>
  <si>
    <t>INFORMACIÓ ECONÒMICA</t>
  </si>
  <si>
    <t xml:space="preserve"> INDÚSTRIA AGROALIMENTÀRIA </t>
  </si>
  <si>
    <t xml:space="preserve"> COMERÇ EXTERIOR  A CATALUNYA</t>
  </si>
  <si>
    <t>COMERÇ EXTERIOR A CATALUNYA</t>
  </si>
  <si>
    <t>QUALITAT</t>
  </si>
  <si>
    <t>CONSUM</t>
  </si>
  <si>
    <t>SALDO</t>
  </si>
  <si>
    <t>TAXA DE COBERTURA</t>
  </si>
  <si>
    <t>Preus</t>
  </si>
  <si>
    <t>VISUALITZAR DADES</t>
  </si>
  <si>
    <t>VISUALITZAR</t>
  </si>
  <si>
    <t>º</t>
  </si>
  <si>
    <t xml:space="preserve">                             </t>
  </si>
  <si>
    <t>Consum per càpita (kg)</t>
  </si>
  <si>
    <t>Despesa per càpita (€)</t>
  </si>
  <si>
    <t>Preu mig         (kg)</t>
  </si>
  <si>
    <t>Volum             (milers de kg)</t>
  </si>
  <si>
    <t>Valor              (milers d'€)</t>
  </si>
  <si>
    <t>LLARG</t>
  </si>
  <si>
    <t>NORMAL</t>
  </si>
  <si>
    <t>VAPORITZAT</t>
  </si>
  <si>
    <t>PLATS PREPARATS CONSERVA ARRÒS</t>
  </si>
  <si>
    <t>PLATS PREPARATS CONGELATS ARRÒS</t>
  </si>
  <si>
    <t>PLATS PREPARATS ARRÒS RESTA</t>
  </si>
  <si>
    <t>CALENDARI</t>
  </si>
  <si>
    <t>ALTRES</t>
  </si>
  <si>
    <t>nd</t>
  </si>
  <si>
    <t>CONSUM DE L'ARRÒS A LES LLARS A CATALUNYA</t>
  </si>
  <si>
    <t xml:space="preserve">Preus en llotges i mercats </t>
  </si>
  <si>
    <t>ARAN*</t>
  </si>
  <si>
    <t>* L’Aran és una entitat territorial singular de Catalunya tal com consta a la Llei 1/2015, del 5 de febrer, del règim especial d’Aran.</t>
  </si>
  <si>
    <t>** Comarca creada mitjançant la Llei 4/2015, del 23 d’abril, de creació de la comarca del Moianès.</t>
  </si>
  <si>
    <t>MOIANÈS**</t>
  </si>
  <si>
    <t>Barcelona</t>
  </si>
  <si>
    <t xml:space="preserve"> * L’Aran és una entitat territorial singular de Catalunya tal com consta a la Llei 1/2015, del 5 de febrer, del règim especial d’Aran.</t>
  </si>
  <si>
    <t>DEMARCACIONS</t>
  </si>
  <si>
    <t xml:space="preserve"> SUPERFÍCIES </t>
  </si>
  <si>
    <t xml:space="preserve"> PRODUCCIONS </t>
  </si>
  <si>
    <t>Nbre. cultius</t>
  </si>
  <si>
    <t>VALOR</t>
  </si>
  <si>
    <t>VALMD</t>
  </si>
  <si>
    <t>MESIN</t>
  </si>
  <si>
    <t>Font: IDESCAT, elaboració pròpia</t>
  </si>
  <si>
    <t>Espanya (E)</t>
  </si>
  <si>
    <t>Catalunya (C)</t>
  </si>
  <si>
    <t xml:space="preserve">Vendes netes total indústria* </t>
  </si>
  <si>
    <t>Vendes netes indústria alimentació i begudes</t>
  </si>
  <si>
    <t>% indústria alimentació i begudes/total indústria</t>
  </si>
  <si>
    <t>VAB (cf) total indústria</t>
  </si>
  <si>
    <t>VAB (cf) indústria alimentació i begudes</t>
  </si>
  <si>
    <t>Nombre d’ocupats total indústria* (en milers)</t>
  </si>
  <si>
    <t>Nombre ocupats indústria alimentació i begudes</t>
  </si>
  <si>
    <t>*  No inclou construcció</t>
  </si>
  <si>
    <t>Font: Instituto Nacional de Estadística (INE) i Institut d’Estadística de Catalunya (IDESCAT).</t>
  </si>
  <si>
    <r>
      <t>(1</t>
    </r>
    <r>
      <rPr>
        <sz val="9"/>
        <rFont val="Arial"/>
        <family val="2"/>
      </rPr>
      <t xml:space="preserve">) </t>
    </r>
    <r>
      <rPr>
        <sz val="9"/>
        <rFont val="Helvetica"/>
        <family val="2"/>
      </rPr>
      <t xml:space="preserve"> No es tenen en compte els </t>
    </r>
    <r>
      <rPr>
        <sz val="9"/>
        <rFont val="Arial"/>
        <family val="2"/>
      </rPr>
      <t>cereals minoritaris i l'arròs.</t>
    </r>
  </si>
  <si>
    <t>Font: Elaboració pròpia a partir del DataComex – Ministerio de Industria, Comercio y Turismo: http://datacomex.comercio.es/principal_comex_es.aspx</t>
  </si>
  <si>
    <t>COMERÇ EXTERIOR   (Dades en  tones)</t>
  </si>
  <si>
    <t>REPRESENTATIVITAT DE LES IMPORTACIONS CATALANES EN RELACIÓ AL CONJUNT D'ESPANYA</t>
  </si>
  <si>
    <t>Espanya</t>
  </si>
  <si>
    <t>REPRESENTATIVITAT DE LES EXPORTACIONS CATALANES EN RELACIÓ AL CONJUNT D'ESPANYA</t>
  </si>
  <si>
    <t>Milions d'euros</t>
  </si>
  <si>
    <r>
      <t xml:space="preserve"> </t>
    </r>
    <r>
      <rPr>
        <b/>
        <sz val="18"/>
        <color theme="0"/>
        <rFont val="Helvetica"/>
        <family val="2"/>
      </rPr>
      <t>ESTADÍSTIQUES BÀSIQUES</t>
    </r>
    <r>
      <rPr>
        <b/>
        <sz val="26"/>
        <color theme="0"/>
        <rFont val="Helvetica"/>
        <family val="2"/>
      </rPr>
      <t xml:space="preserve"> </t>
    </r>
  </si>
  <si>
    <t>Demarcacions</t>
  </si>
  <si>
    <t>Comarques</t>
  </si>
  <si>
    <t>Mapa de distribució</t>
  </si>
  <si>
    <t>PRODUCCIONS</t>
  </si>
  <si>
    <t>Mapa de produccions</t>
  </si>
  <si>
    <t>CALENDARI DE SEMBRA, RECOL·LECCIÓ I COMERCIALITZACIÓ</t>
  </si>
  <si>
    <t>COMERÇ EXTERIOR</t>
  </si>
  <si>
    <t>Importacions, exportacions, saldo i taxa de cobertura a Catalunya</t>
  </si>
  <si>
    <t>Milions d’euros</t>
  </si>
  <si>
    <t>Comparatiu respecte Espanya</t>
  </si>
  <si>
    <t>INDÚSTRIA AGROALIMENTÀRIA</t>
  </si>
  <si>
    <t>A Catalunya</t>
  </si>
  <si>
    <t>Dades bàsiques de l'agroindústria</t>
  </si>
  <si>
    <t>En llotges i mercats</t>
  </si>
  <si>
    <t>Preus en llotges i mercats</t>
  </si>
  <si>
    <t>Percebuts pel pagès</t>
  </si>
  <si>
    <t>Preus percebuts pel pagès</t>
  </si>
  <si>
    <t>Índex de preus percebuts agraris</t>
  </si>
  <si>
    <t>Xarxa Comptable Agrària de Catalunya (XCAC)</t>
  </si>
  <si>
    <r>
      <t>Secretaria General -</t>
    </r>
    <r>
      <rPr>
        <b/>
        <sz val="11"/>
        <color rgb="FFF7941F"/>
        <rFont val="Helvetica"/>
        <family val="2"/>
      </rPr>
      <t xml:space="preserve"> Gabinet Tècnic - Servei d'Estadística i Preus Agroalimentaris</t>
    </r>
  </si>
  <si>
    <t>PRODUCCIÓ TOTAL (t)</t>
  </si>
  <si>
    <t>Girona</t>
  </si>
  <si>
    <t>-</t>
  </si>
  <si>
    <t>A-Sembra (ha)</t>
  </si>
  <si>
    <t>B-Recol·leció (t)</t>
  </si>
  <si>
    <t>C-Comercialització (t)</t>
  </si>
  <si>
    <t>Arròs  Indica</t>
  </si>
  <si>
    <t>Arròs Japónica</t>
  </si>
  <si>
    <t>*Últimes dades publicades pel MAPA. S'actualitzen amb periodicitat variable.</t>
  </si>
  <si>
    <t>Font: Ministerio de Agricultura, Pesca y Alimentación</t>
  </si>
  <si>
    <t>https://www.mapa.gob.es/es/estadistica/temas/estadisticas-agrarias/agricultura/calendarios-siembras-recoleccion/</t>
  </si>
  <si>
    <t xml:space="preserve">    INFORMACIÓ ECONÒMICA</t>
  </si>
  <si>
    <t>Millions d'euros</t>
  </si>
  <si>
    <t xml:space="preserve"> C/E</t>
  </si>
  <si>
    <t xml:space="preserve"> COMERÇ EXTERIOR (Dades en tones) </t>
  </si>
  <si>
    <t>Preu mig   (kg)</t>
  </si>
  <si>
    <t xml:space="preserve">Volum                                (milers de kg)    </t>
  </si>
  <si>
    <t>http://agricultura.gencat.cat/ca/departament/estadistiques/alimentacio/consum-alimentari/</t>
  </si>
  <si>
    <t>Volum                       (milers de kg)</t>
  </si>
  <si>
    <t>Preu mig (€/kg)</t>
  </si>
  <si>
    <t>CONSUM D'ARRÒS PER TIPUS A LES LLARS A CATALUNYA</t>
  </si>
  <si>
    <t>2004*</t>
  </si>
  <si>
    <t>2005*</t>
  </si>
  <si>
    <t>2006*</t>
  </si>
  <si>
    <t>2007*</t>
  </si>
  <si>
    <t>2008*</t>
  </si>
  <si>
    <t>2009*</t>
  </si>
  <si>
    <t>2010*</t>
  </si>
  <si>
    <t>2011*</t>
  </si>
  <si>
    <t>2012*</t>
  </si>
  <si>
    <t>2013*</t>
  </si>
  <si>
    <t>*Des de l'any 2013 prenem les dades obtingudes pel Ministeri d'Agricultura amb el nou cens de 2011 elaborat per l'INE (Institut Nacional d'Estadística).</t>
  </si>
  <si>
    <r>
      <t xml:space="preserve"> A conseqüència d'això,</t>
    </r>
    <r>
      <rPr>
        <sz val="9"/>
        <rFont val="Helvetica"/>
        <family val="2"/>
      </rPr>
      <t> </t>
    </r>
    <r>
      <rPr>
        <u/>
        <sz val="9"/>
        <rFont val="Helvetica"/>
        <family val="2"/>
      </rPr>
      <t>la comparació amb dades d'anys anteriors no és viable</t>
    </r>
    <r>
      <rPr>
        <sz val="9"/>
        <rFont val="Helvetica"/>
        <family val="2"/>
      </rPr>
      <t>.</t>
    </r>
  </si>
  <si>
    <t>CONSUM D'ARRÒS TOTAL A LES LLARS A CATALUNYA*</t>
  </si>
  <si>
    <t>Volum total alimentació (milers kg)</t>
  </si>
  <si>
    <t xml:space="preserve">Històric </t>
  </si>
  <si>
    <t>Per tipus a les llars de Cataluntya</t>
  </si>
  <si>
    <t>ANY 2016</t>
  </si>
  <si>
    <t xml:space="preserve"> COMERÇ EXTERIOR (Dades en milions d'euros) </t>
  </si>
  <si>
    <t>COMERÇ EXTERIOR  (Dades en  tones)</t>
  </si>
  <si>
    <t>Indústria agroalimenària a Catalunya l'any 2019</t>
  </si>
  <si>
    <t>Índex de preus percebuts agraris.</t>
  </si>
  <si>
    <t>Distribució de les superfícies municipals d'arròs a Catalunya 2021</t>
  </si>
  <si>
    <t>Distribució de la producció comarcal d'arròs a Catalunya 2021</t>
  </si>
  <si>
    <t>(P) Dades provisionals</t>
  </si>
  <si>
    <t>2021 (P)</t>
  </si>
  <si>
    <t>Índex de preus percebuts agraris de l'arròs</t>
  </si>
  <si>
    <t>4,880.281</t>
  </si>
  <si>
    <t>Font: Servei d'Estadística i Preus Agroalimentaris del Gabinet Tècnic del DACC</t>
  </si>
  <si>
    <t>CATALUNYA***</t>
  </si>
  <si>
    <t>***En cas de detectar diferències en la suma de les produccions comarcals i la suma de les produccions provincials aquestes seran degudes a efectes de l'arrodiments</t>
  </si>
  <si>
    <t>http://agricultura.gencat.cat/ca/departament/estadistiques/agricultura/estadistiques-definitives-conreus/</t>
  </si>
  <si>
    <t>SUPERFÍCIE PRODUCTIVA (ha)</t>
  </si>
  <si>
    <t>http://agricultura.gencat.cat/ca/departament/estadistiques/agricultura/estadistiques-definitives-conreus</t>
  </si>
  <si>
    <t>Font: Servei d 'Estadística i Preus Agroalimentaris del Gabinet Tècnic del DACC</t>
  </si>
  <si>
    <t>COMERÇ EXTERIOR  (Dades en milions d'euros)</t>
  </si>
  <si>
    <t>Dades bàsiques de l'agroindústria (milions d’euros) Any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</si>
</sst>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quot;_-;\-* #,##0.00\ &quot;€&quot;_-;_-* &quot;-&quot;??\ &quot;€&quot;_-;_-@_-"/>
    <numFmt numFmtId="43" formatCode="_-* #,##0.00\ _€_-;\-* #,##0.00\ _€_-;_-* &quot;-&quot;??\ _€_-;_-@_-"/>
    <numFmt numFmtId="164" formatCode="#,##0.0"/>
    <numFmt numFmtId="165" formatCode="_-* #,##0\ _€_-;\-* #,##0\ _€_-;_-* &quot;-&quot;??\ _€_-;_-@_-"/>
    <numFmt numFmtId="166" formatCode="#,##0__;\–#,##0__;0__;@__"/>
    <numFmt numFmtId="167" formatCode="#,##0_);\(#,##0\)"/>
    <numFmt numFmtId="168" formatCode="_-* #,##0\ _p_t_a_-;\-* #,##0\ _p_t_a_-;_-* &quot;-&quot;??\ _p_t_a_-;_-@_-"/>
    <numFmt numFmtId="169" formatCode="0.000"/>
  </numFmts>
  <fonts count="88">
    <font>
      <sz val="10"/>
      <name val="Arial"/>
    </font>
    <font>
      <sz val="11"/>
      <color theme="1"/>
      <name val="Calibri"/>
      <family val="2"/>
      <scheme val="minor"/>
    </font>
    <font>
      <sz val="10"/>
      <name val="Arial"/>
      <family val="2"/>
    </font>
    <font>
      <b/>
      <sz val="14"/>
      <color indexed="9"/>
      <name val="Arial"/>
      <family val="2"/>
    </font>
    <font>
      <sz val="10"/>
      <color indexed="9"/>
      <name val="Arial"/>
      <family val="2"/>
    </font>
    <font>
      <b/>
      <sz val="10"/>
      <color indexed="9"/>
      <name val="Arial"/>
      <family val="2"/>
    </font>
    <font>
      <sz val="10"/>
      <color indexed="9"/>
      <name val="Arial"/>
      <family val="2"/>
    </font>
    <font>
      <u/>
      <sz val="10"/>
      <color indexed="12"/>
      <name val="Arial"/>
      <family val="2"/>
    </font>
    <font>
      <b/>
      <sz val="14"/>
      <color indexed="50"/>
      <name val="Arial"/>
      <family val="2"/>
    </font>
    <font>
      <b/>
      <sz val="10"/>
      <color indexed="50"/>
      <name val="Arial"/>
      <family val="2"/>
    </font>
    <font>
      <b/>
      <sz val="10"/>
      <color indexed="17"/>
      <name val="Arial"/>
      <family val="2"/>
    </font>
    <font>
      <b/>
      <sz val="10"/>
      <color indexed="9"/>
      <name val="Arial"/>
      <family val="2"/>
    </font>
    <font>
      <b/>
      <sz val="12"/>
      <color indexed="9"/>
      <name val="Arial"/>
      <family val="2"/>
    </font>
    <font>
      <b/>
      <sz val="7"/>
      <color indexed="50"/>
      <name val="Arial"/>
      <family val="2"/>
    </font>
    <font>
      <b/>
      <sz val="10"/>
      <name val="Arial"/>
      <family val="2"/>
    </font>
    <font>
      <sz val="10"/>
      <name val="Arial"/>
      <family val="2"/>
    </font>
    <font>
      <b/>
      <sz val="8"/>
      <color indexed="50"/>
      <name val="Arial"/>
      <family val="2"/>
    </font>
    <font>
      <sz val="14"/>
      <color indexed="9"/>
      <name val="Arial"/>
      <family val="2"/>
    </font>
    <font>
      <sz val="12"/>
      <name val="Arial"/>
      <family val="2"/>
    </font>
    <font>
      <sz val="10"/>
      <color indexed="8"/>
      <name val="Arial"/>
      <family val="2"/>
    </font>
    <font>
      <b/>
      <i/>
      <sz val="10"/>
      <color indexed="9"/>
      <name val="Arial"/>
      <family val="2"/>
    </font>
    <font>
      <b/>
      <i/>
      <sz val="10"/>
      <color indexed="50"/>
      <name val="Arial"/>
      <family val="2"/>
    </font>
    <font>
      <sz val="20"/>
      <color indexed="55"/>
      <name val="Impact"/>
      <family val="2"/>
    </font>
    <font>
      <sz val="20"/>
      <color indexed="9"/>
      <name val="Impact"/>
      <family val="2"/>
    </font>
    <font>
      <sz val="14"/>
      <color indexed="23"/>
      <name val="Impact"/>
      <family val="2"/>
    </font>
    <font>
      <sz val="10"/>
      <color indexed="10"/>
      <name val="Arial"/>
      <family val="2"/>
    </font>
    <font>
      <b/>
      <vertAlign val="subscript"/>
      <sz val="10"/>
      <color indexed="50"/>
      <name val="Arial"/>
      <family val="2"/>
    </font>
    <font>
      <sz val="8"/>
      <color indexed="63"/>
      <name val="Arial"/>
      <family val="2"/>
    </font>
    <font>
      <sz val="8"/>
      <name val="Arial"/>
      <family val="2"/>
    </font>
    <font>
      <b/>
      <sz val="10"/>
      <color indexed="10"/>
      <name val="Arial"/>
      <family val="2"/>
    </font>
    <font>
      <sz val="10"/>
      <color indexed="10"/>
      <name val="Arial"/>
      <family val="2"/>
    </font>
    <font>
      <sz val="10"/>
      <color indexed="55"/>
      <name val="Arial"/>
      <family val="2"/>
    </font>
    <font>
      <sz val="14"/>
      <color indexed="9"/>
      <name val="Impact"/>
      <family val="2"/>
    </font>
    <font>
      <sz val="10"/>
      <name val="Helvetica"/>
      <family val="2"/>
    </font>
    <font>
      <b/>
      <sz val="10"/>
      <name val="Arial"/>
      <family val="2"/>
    </font>
    <font>
      <sz val="9"/>
      <name val="Arial"/>
      <family val="2"/>
    </font>
    <font>
      <sz val="12"/>
      <color indexed="55"/>
      <name val="Impact"/>
      <family val="2"/>
    </font>
    <font>
      <sz val="9"/>
      <name val="Helvetica"/>
      <family val="2"/>
    </font>
    <font>
      <sz val="10"/>
      <color theme="0" tint="-0.249977111117893"/>
      <name val="Arial"/>
      <family val="2"/>
    </font>
    <font>
      <b/>
      <sz val="11"/>
      <color theme="0"/>
      <name val="Calibri"/>
      <family val="2"/>
    </font>
    <font>
      <b/>
      <sz val="36"/>
      <color theme="0"/>
      <name val="Helvetica"/>
      <family val="2"/>
    </font>
    <font>
      <b/>
      <sz val="22"/>
      <color theme="0"/>
      <name val="Helvetica"/>
      <family val="2"/>
    </font>
    <font>
      <b/>
      <sz val="18"/>
      <color theme="0"/>
      <name val="Helvetica"/>
      <family val="2"/>
    </font>
    <font>
      <b/>
      <sz val="26"/>
      <color theme="0"/>
      <name val="Helvetica"/>
      <family val="2"/>
    </font>
    <font>
      <b/>
      <sz val="10"/>
      <color theme="1"/>
      <name val="Arial"/>
      <family val="2"/>
    </font>
    <font>
      <b/>
      <sz val="11"/>
      <name val="Helvetica"/>
      <family val="2"/>
    </font>
    <font>
      <sz val="11"/>
      <color theme="1"/>
      <name val="Helvetica"/>
      <family val="2"/>
    </font>
    <font>
      <b/>
      <sz val="11"/>
      <color theme="0"/>
      <name val="Helvetica"/>
      <family val="2"/>
    </font>
    <font>
      <b/>
      <sz val="11"/>
      <color rgb="FFF7941F"/>
      <name val="Helvetica"/>
      <family val="2"/>
    </font>
    <font>
      <b/>
      <sz val="20"/>
      <color indexed="9"/>
      <name val="Helvetica"/>
      <family val="2"/>
    </font>
    <font>
      <b/>
      <sz val="14"/>
      <color indexed="9"/>
      <name val="Helvetica"/>
      <family val="2"/>
    </font>
    <font>
      <b/>
      <sz val="12"/>
      <color theme="1"/>
      <name val="Helvetica*"/>
    </font>
    <font>
      <b/>
      <sz val="11"/>
      <color theme="1"/>
      <name val="Helvetica"/>
      <family val="2"/>
    </font>
    <font>
      <sz val="10"/>
      <color theme="1"/>
      <name val="Helvetica"/>
      <family val="2"/>
    </font>
    <font>
      <b/>
      <sz val="10"/>
      <color theme="1"/>
      <name val="Helvetica Light*"/>
    </font>
    <font>
      <b/>
      <sz val="10"/>
      <name val="Helvetica"/>
      <family val="2"/>
    </font>
    <font>
      <sz val="10"/>
      <name val="Helvetica"/>
      <family val="2"/>
    </font>
    <font>
      <sz val="10"/>
      <color theme="1"/>
      <name val="Helvetica"/>
      <family val="2"/>
    </font>
    <font>
      <sz val="10"/>
      <name val="Helvetica light"/>
    </font>
    <font>
      <b/>
      <sz val="10"/>
      <name val="Helvetica light"/>
    </font>
    <font>
      <b/>
      <sz val="20"/>
      <color indexed="9"/>
      <name val="Helvetica"/>
      <family val="2"/>
    </font>
    <font>
      <b/>
      <sz val="14"/>
      <color theme="0"/>
      <name val="Helvetica"/>
      <family val="2"/>
    </font>
    <font>
      <b/>
      <sz val="12"/>
      <color theme="1"/>
      <name val="Helvetica"/>
      <family val="2"/>
    </font>
    <font>
      <b/>
      <sz val="10"/>
      <color theme="1"/>
      <name val="Helvetica"/>
      <family val="2"/>
    </font>
    <font>
      <sz val="9"/>
      <color theme="1"/>
      <name val="Helvetica"/>
      <family val="2"/>
    </font>
    <font>
      <u/>
      <sz val="9"/>
      <color indexed="12"/>
      <name val="Helvetica"/>
      <family val="2"/>
    </font>
    <font>
      <b/>
      <sz val="11"/>
      <name val="Helvetica"/>
      <family val="2"/>
    </font>
    <font>
      <u/>
      <sz val="11"/>
      <color indexed="12"/>
      <name val="Helvetica"/>
      <family val="2"/>
    </font>
    <font>
      <b/>
      <sz val="12"/>
      <color indexed="9"/>
      <name val="Helvetica"/>
      <family val="2"/>
    </font>
    <font>
      <b/>
      <sz val="12"/>
      <name val="Helvetica"/>
      <family val="2"/>
    </font>
    <font>
      <b/>
      <sz val="18"/>
      <color indexed="9"/>
      <name val="Helvetica"/>
      <family val="2"/>
    </font>
    <font>
      <b/>
      <sz val="16"/>
      <color indexed="9"/>
      <name val="Helvetica"/>
      <family val="2"/>
    </font>
    <font>
      <b/>
      <sz val="11"/>
      <color theme="1"/>
      <name val="Helvetica"/>
      <family val="2"/>
    </font>
    <font>
      <b/>
      <i/>
      <sz val="10"/>
      <name val="Arial"/>
      <family val="2"/>
    </font>
    <font>
      <b/>
      <sz val="10"/>
      <name val="Helvetica"/>
      <family val="2"/>
    </font>
    <font>
      <sz val="10"/>
      <name val="Helvetica Light*"/>
    </font>
    <font>
      <b/>
      <sz val="10"/>
      <name val="Helvetica Light*"/>
    </font>
    <font>
      <b/>
      <sz val="14"/>
      <color theme="1"/>
      <name val="Helvetica"/>
      <family val="2"/>
    </font>
    <font>
      <sz val="11"/>
      <color theme="1"/>
      <name val="Helvetica Black*"/>
    </font>
    <font>
      <sz val="10"/>
      <color theme="1"/>
      <name val="Helvetica Light*"/>
    </font>
    <font>
      <u/>
      <sz val="9"/>
      <name val="Helvetica"/>
      <family val="2"/>
    </font>
    <font>
      <i/>
      <sz val="10"/>
      <name val="Helvetica"/>
      <family val="2"/>
    </font>
    <font>
      <i/>
      <sz val="10"/>
      <name val="Arial"/>
      <family val="2"/>
    </font>
    <font>
      <sz val="10"/>
      <color rgb="FFFF0000"/>
      <name val="Arial"/>
      <family val="2"/>
    </font>
    <font>
      <u/>
      <sz val="10"/>
      <color indexed="12"/>
      <name val="Helvetica"/>
      <family val="2"/>
    </font>
    <font>
      <sz val="10"/>
      <color indexed="9"/>
      <name val="Helvetica"/>
      <family val="2"/>
    </font>
    <font>
      <sz val="10"/>
      <color indexed="10"/>
      <name val="Helvetica"/>
      <family val="2"/>
    </font>
    <font>
      <sz val="8"/>
      <name val="Helvetica"/>
      <family val="2"/>
    </font>
  </fonts>
  <fills count="9">
    <fill>
      <patternFill patternType="none"/>
    </fill>
    <fill>
      <patternFill patternType="gray125"/>
    </fill>
    <fill>
      <patternFill patternType="solid">
        <fgColor indexed="9"/>
        <bgColor indexed="64"/>
      </patternFill>
    </fill>
    <fill>
      <patternFill patternType="solid">
        <fgColor indexed="50"/>
        <bgColor indexed="64"/>
      </patternFill>
    </fill>
    <fill>
      <patternFill patternType="solid">
        <fgColor indexed="17"/>
        <bgColor indexed="64"/>
      </patternFill>
    </fill>
    <fill>
      <patternFill patternType="solid">
        <fgColor theme="0"/>
        <bgColor indexed="64"/>
      </patternFill>
    </fill>
    <fill>
      <patternFill patternType="solid">
        <fgColor rgb="FF92D050"/>
        <bgColor indexed="64"/>
      </patternFill>
    </fill>
    <fill>
      <patternFill patternType="solid">
        <fgColor theme="1"/>
        <bgColor indexed="64"/>
      </patternFill>
    </fill>
    <fill>
      <patternFill patternType="solid">
        <fgColor rgb="FF3C9B32"/>
        <bgColor indexed="64"/>
      </patternFill>
    </fill>
  </fills>
  <borders count="109">
    <border>
      <left/>
      <right/>
      <top/>
      <bottom/>
      <diagonal/>
    </border>
    <border>
      <left/>
      <right style="thin">
        <color indexed="50"/>
      </right>
      <top/>
      <bottom/>
      <diagonal/>
    </border>
    <border>
      <left/>
      <right/>
      <top/>
      <bottom style="thin">
        <color indexed="50"/>
      </bottom>
      <diagonal/>
    </border>
    <border>
      <left/>
      <right style="thin">
        <color indexed="50"/>
      </right>
      <top/>
      <bottom style="thin">
        <color indexed="50"/>
      </bottom>
      <diagonal/>
    </border>
    <border>
      <left style="thin">
        <color indexed="50"/>
      </left>
      <right style="thin">
        <color indexed="50"/>
      </right>
      <top/>
      <bottom style="thin">
        <color indexed="50"/>
      </bottom>
      <diagonal/>
    </border>
    <border>
      <left/>
      <right/>
      <top style="thin">
        <color indexed="50"/>
      </top>
      <bottom style="thin">
        <color indexed="50"/>
      </bottom>
      <diagonal/>
    </border>
    <border>
      <left style="thin">
        <color indexed="50"/>
      </left>
      <right/>
      <top style="thin">
        <color indexed="50"/>
      </top>
      <bottom/>
      <diagonal/>
    </border>
    <border>
      <left style="thin">
        <color indexed="50"/>
      </left>
      <right style="thin">
        <color indexed="50"/>
      </right>
      <top style="thin">
        <color indexed="50"/>
      </top>
      <bottom/>
      <diagonal/>
    </border>
    <border>
      <left style="thin">
        <color indexed="50"/>
      </left>
      <right/>
      <top/>
      <bottom/>
      <diagonal/>
    </border>
    <border>
      <left style="thin">
        <color indexed="50"/>
      </left>
      <right style="thin">
        <color indexed="50"/>
      </right>
      <top style="thin">
        <color indexed="50"/>
      </top>
      <bottom style="thin">
        <color indexed="50"/>
      </bottom>
      <diagonal/>
    </border>
    <border>
      <left style="thin">
        <color indexed="9"/>
      </left>
      <right style="thin">
        <color indexed="9"/>
      </right>
      <top style="thin">
        <color indexed="50"/>
      </top>
      <bottom style="thin">
        <color indexed="50"/>
      </bottom>
      <diagonal/>
    </border>
    <border>
      <left style="thin">
        <color indexed="9"/>
      </left>
      <right style="thin">
        <color indexed="50"/>
      </right>
      <top style="thin">
        <color indexed="50"/>
      </top>
      <bottom style="thin">
        <color indexed="50"/>
      </bottom>
      <diagonal/>
    </border>
    <border>
      <left/>
      <right style="thin">
        <color indexed="50"/>
      </right>
      <top style="thin">
        <color indexed="50"/>
      </top>
      <bottom/>
      <diagonal/>
    </border>
    <border>
      <left style="thin">
        <color indexed="50"/>
      </left>
      <right style="thin">
        <color indexed="50"/>
      </right>
      <top/>
      <bottom/>
      <diagonal/>
    </border>
    <border>
      <left style="thin">
        <color indexed="50"/>
      </left>
      <right/>
      <top style="thin">
        <color indexed="9"/>
      </top>
      <bottom style="thin">
        <color indexed="50"/>
      </bottom>
      <diagonal/>
    </border>
    <border>
      <left/>
      <right/>
      <top style="thin">
        <color indexed="50"/>
      </top>
      <bottom/>
      <diagonal/>
    </border>
    <border>
      <left/>
      <right/>
      <top style="thin">
        <color indexed="9"/>
      </top>
      <bottom/>
      <diagonal/>
    </border>
    <border>
      <left style="thin">
        <color indexed="50"/>
      </left>
      <right/>
      <top style="thin">
        <color indexed="50"/>
      </top>
      <bottom style="thin">
        <color indexed="50"/>
      </bottom>
      <diagonal/>
    </border>
    <border>
      <left/>
      <right style="thin">
        <color indexed="50"/>
      </right>
      <top style="thin">
        <color indexed="50"/>
      </top>
      <bottom style="thin">
        <color indexed="50"/>
      </bottom>
      <diagonal/>
    </border>
    <border>
      <left style="thin">
        <color indexed="50"/>
      </left>
      <right/>
      <top/>
      <bottom style="thin">
        <color indexed="50"/>
      </bottom>
      <diagonal/>
    </border>
    <border>
      <left style="thin">
        <color indexed="9"/>
      </left>
      <right/>
      <top style="thin">
        <color indexed="50"/>
      </top>
      <bottom style="thin">
        <color indexed="50"/>
      </bottom>
      <diagonal/>
    </border>
    <border>
      <left style="thin">
        <color indexed="50"/>
      </left>
      <right/>
      <top style="thin">
        <color indexed="9"/>
      </top>
      <bottom/>
      <diagonal/>
    </border>
    <border>
      <left style="thin">
        <color indexed="50"/>
      </left>
      <right style="thin">
        <color indexed="50"/>
      </right>
      <top/>
      <bottom style="thin">
        <color indexed="9"/>
      </bottom>
      <diagonal/>
    </border>
    <border>
      <left style="thin">
        <color indexed="50"/>
      </left>
      <right style="thin">
        <color indexed="50"/>
      </right>
      <top style="thin">
        <color indexed="9"/>
      </top>
      <bottom style="thin">
        <color indexed="50"/>
      </bottom>
      <diagonal/>
    </border>
    <border>
      <left style="thin">
        <color indexed="50"/>
      </left>
      <right/>
      <top style="thin">
        <color indexed="50"/>
      </top>
      <bottom style="thin">
        <color indexed="9"/>
      </bottom>
      <diagonal/>
    </border>
    <border>
      <left style="thin">
        <color indexed="50"/>
      </left>
      <right/>
      <top/>
      <bottom style="thin">
        <color indexed="9"/>
      </bottom>
      <diagonal/>
    </border>
    <border>
      <left/>
      <right/>
      <top style="thin">
        <color indexed="9"/>
      </top>
      <bottom style="thin">
        <color indexed="50"/>
      </bottom>
      <diagonal/>
    </border>
    <border>
      <left/>
      <right style="thin">
        <color indexed="50"/>
      </right>
      <top style="thin">
        <color indexed="9"/>
      </top>
      <bottom style="thin">
        <color indexed="50"/>
      </bottom>
      <diagonal/>
    </border>
    <border>
      <left/>
      <right style="thin">
        <color indexed="9"/>
      </right>
      <top/>
      <bottom/>
      <diagonal/>
    </border>
    <border>
      <left style="thin">
        <color indexed="9"/>
      </left>
      <right style="thin">
        <color indexed="9"/>
      </right>
      <top/>
      <bottom/>
      <diagonal/>
    </border>
    <border>
      <left/>
      <right/>
      <top style="thin">
        <color indexed="17"/>
      </top>
      <bottom/>
      <diagonal/>
    </border>
    <border>
      <left style="medium">
        <color indexed="9"/>
      </left>
      <right style="medium">
        <color indexed="9"/>
      </right>
      <top/>
      <bottom style="medium">
        <color indexed="9"/>
      </bottom>
      <diagonal/>
    </border>
    <border>
      <left style="thin">
        <color indexed="50"/>
      </left>
      <right style="thin">
        <color indexed="9"/>
      </right>
      <top/>
      <bottom style="thin">
        <color indexed="50"/>
      </bottom>
      <diagonal/>
    </border>
    <border>
      <left/>
      <right/>
      <top style="thin">
        <color indexed="9"/>
      </top>
      <bottom style="thin">
        <color indexed="9"/>
      </bottom>
      <diagonal/>
    </border>
    <border>
      <left/>
      <right/>
      <top/>
      <bottom style="medium">
        <color indexed="9"/>
      </bottom>
      <diagonal/>
    </border>
    <border>
      <left/>
      <right style="medium">
        <color indexed="9"/>
      </right>
      <top/>
      <bottom style="medium">
        <color indexed="9"/>
      </bottom>
      <diagonal/>
    </border>
    <border>
      <left style="thin">
        <color indexed="17"/>
      </left>
      <right/>
      <top/>
      <bottom/>
      <diagonal/>
    </border>
    <border>
      <left/>
      <right style="medium">
        <color indexed="9"/>
      </right>
      <top/>
      <bottom/>
      <diagonal/>
    </border>
    <border>
      <left style="medium">
        <color indexed="9"/>
      </left>
      <right/>
      <top/>
      <bottom/>
      <diagonal/>
    </border>
    <border>
      <left style="thin">
        <color indexed="9"/>
      </left>
      <right style="thin">
        <color indexed="9"/>
      </right>
      <top/>
      <bottom style="thin">
        <color indexed="50"/>
      </bottom>
      <diagonal/>
    </border>
    <border>
      <left style="thin">
        <color indexed="9"/>
      </left>
      <right/>
      <top style="thin">
        <color indexed="50"/>
      </top>
      <bottom/>
      <diagonal/>
    </border>
    <border>
      <left/>
      <right style="thin">
        <color indexed="9"/>
      </right>
      <top/>
      <bottom style="thin">
        <color indexed="50"/>
      </bottom>
      <diagonal/>
    </border>
    <border>
      <left style="thin">
        <color indexed="50"/>
      </left>
      <right style="thin">
        <color rgb="FF92D050"/>
      </right>
      <top/>
      <bottom/>
      <diagonal/>
    </border>
    <border>
      <left/>
      <right/>
      <top/>
      <bottom style="thin">
        <color theme="0"/>
      </bottom>
      <diagonal/>
    </border>
    <border>
      <left/>
      <right style="thin">
        <color rgb="FF92D050"/>
      </right>
      <top/>
      <bottom/>
      <diagonal/>
    </border>
    <border>
      <left/>
      <right/>
      <top/>
      <bottom style="thick">
        <color rgb="FF008000"/>
      </bottom>
      <diagonal/>
    </border>
    <border>
      <left/>
      <right/>
      <top style="thick">
        <color rgb="FF008000"/>
      </top>
      <bottom style="thick">
        <color rgb="FF92D050"/>
      </bottom>
      <diagonal/>
    </border>
    <border>
      <left/>
      <right style="medium">
        <color indexed="9"/>
      </right>
      <top style="medium">
        <color theme="6" tint="0.39997558519241921"/>
      </top>
      <bottom/>
      <diagonal/>
    </border>
    <border>
      <left style="thin">
        <color indexed="50"/>
      </left>
      <right style="medium">
        <color indexed="9"/>
      </right>
      <top style="medium">
        <color theme="6" tint="0.39997558519241921"/>
      </top>
      <bottom/>
      <diagonal/>
    </border>
    <border>
      <left style="medium">
        <color indexed="9"/>
      </left>
      <right/>
      <top style="medium">
        <color theme="6" tint="0.39997558519241921"/>
      </top>
      <bottom/>
      <diagonal/>
    </border>
    <border>
      <left style="thin">
        <color indexed="50"/>
      </left>
      <right style="medium">
        <color indexed="9"/>
      </right>
      <top/>
      <bottom/>
      <diagonal/>
    </border>
    <border>
      <left/>
      <right style="medium">
        <color indexed="9"/>
      </right>
      <top/>
      <bottom style="medium">
        <color theme="6" tint="0.39997558519241921"/>
      </bottom>
      <diagonal/>
    </border>
    <border>
      <left style="thin">
        <color indexed="50"/>
      </left>
      <right style="medium">
        <color indexed="9"/>
      </right>
      <top/>
      <bottom style="medium">
        <color theme="6" tint="0.39997558519241921"/>
      </bottom>
      <diagonal/>
    </border>
    <border>
      <left style="medium">
        <color indexed="9"/>
      </left>
      <right/>
      <top/>
      <bottom style="medium">
        <color theme="6" tint="0.39997558519241921"/>
      </bottom>
      <diagonal/>
    </border>
    <border>
      <left style="thin">
        <color indexed="50"/>
      </left>
      <right style="thin">
        <color rgb="FF92D050"/>
      </right>
      <top/>
      <bottom style="medium">
        <color theme="6" tint="0.39997558519241921"/>
      </bottom>
      <diagonal/>
    </border>
    <border>
      <left/>
      <right/>
      <top style="thick">
        <color rgb="FF92D050"/>
      </top>
      <bottom/>
      <diagonal/>
    </border>
    <border>
      <left/>
      <right/>
      <top style="medium">
        <color indexed="9"/>
      </top>
      <bottom/>
      <diagonal/>
    </border>
    <border>
      <left/>
      <right style="medium">
        <color indexed="9"/>
      </right>
      <top style="medium">
        <color indexed="9"/>
      </top>
      <bottom/>
      <diagonal/>
    </border>
    <border>
      <left style="medium">
        <color indexed="9"/>
      </left>
      <right style="medium">
        <color indexed="9"/>
      </right>
      <top style="medium">
        <color indexed="9"/>
      </top>
      <bottom/>
      <diagonal/>
    </border>
    <border>
      <left/>
      <right style="thin">
        <color rgb="FF92D050"/>
      </right>
      <top/>
      <bottom style="thin">
        <color indexed="50"/>
      </bottom>
      <diagonal/>
    </border>
    <border>
      <left/>
      <right/>
      <top style="thin">
        <color theme="0"/>
      </top>
      <bottom style="thick">
        <color rgb="FF008000"/>
      </bottom>
      <diagonal/>
    </border>
    <border>
      <left/>
      <right style="thin">
        <color rgb="FF92D050"/>
      </right>
      <top style="thin">
        <color theme="0"/>
      </top>
      <bottom style="thick">
        <color rgb="FF008000"/>
      </bottom>
      <diagonal/>
    </border>
    <border>
      <left/>
      <right style="thin">
        <color rgb="FF92D050"/>
      </right>
      <top/>
      <bottom style="thick">
        <color rgb="FF008000"/>
      </bottom>
      <diagonal/>
    </border>
    <border>
      <left/>
      <right style="thin">
        <color rgb="FF92D050"/>
      </right>
      <top style="thick">
        <color rgb="FF008000"/>
      </top>
      <bottom style="thick">
        <color rgb="FF92D050"/>
      </bottom>
      <diagonal/>
    </border>
    <border>
      <left/>
      <right style="thin">
        <color rgb="FF92D050"/>
      </right>
      <top style="thick">
        <color rgb="FF92D050"/>
      </top>
      <bottom/>
      <diagonal/>
    </border>
    <border>
      <left style="medium">
        <color indexed="9"/>
      </left>
      <right style="thin">
        <color rgb="FF92D050"/>
      </right>
      <top style="thick">
        <color rgb="FF92D050"/>
      </top>
      <bottom/>
      <diagonal/>
    </border>
    <border>
      <left style="medium">
        <color indexed="9"/>
      </left>
      <right style="thin">
        <color rgb="FF92D050"/>
      </right>
      <top/>
      <bottom/>
      <diagonal/>
    </border>
    <border>
      <left/>
      <right style="thin">
        <color rgb="FF92D050"/>
      </right>
      <top/>
      <bottom style="medium">
        <color rgb="FF008000"/>
      </bottom>
      <diagonal/>
    </border>
    <border>
      <left/>
      <right style="medium">
        <color indexed="9"/>
      </right>
      <top/>
      <bottom style="medium">
        <color rgb="FF008000"/>
      </bottom>
      <diagonal/>
    </border>
    <border>
      <left style="medium">
        <color indexed="9"/>
      </left>
      <right style="thin">
        <color rgb="FF92D050"/>
      </right>
      <top/>
      <bottom style="medium">
        <color rgb="FF008000"/>
      </bottom>
      <diagonal/>
    </border>
    <border>
      <left style="thin">
        <color indexed="50"/>
      </left>
      <right style="medium">
        <color indexed="9"/>
      </right>
      <top/>
      <bottom style="medium">
        <color rgb="FF008000"/>
      </bottom>
      <diagonal/>
    </border>
    <border>
      <left/>
      <right/>
      <top/>
      <bottom style="medium">
        <color rgb="FF92D050"/>
      </bottom>
      <diagonal/>
    </border>
    <border>
      <left style="medium">
        <color rgb="FF008000"/>
      </left>
      <right style="medium">
        <color rgb="FF008000"/>
      </right>
      <top style="medium">
        <color rgb="FF008000"/>
      </top>
      <bottom/>
      <diagonal/>
    </border>
    <border>
      <left/>
      <right/>
      <top style="medium">
        <color rgb="FF008000"/>
      </top>
      <bottom/>
      <diagonal/>
    </border>
    <border>
      <left/>
      <right style="medium">
        <color rgb="FF008000"/>
      </right>
      <top style="medium">
        <color rgb="FF008000"/>
      </top>
      <bottom/>
      <diagonal/>
    </border>
    <border>
      <left style="medium">
        <color rgb="FF008000"/>
      </left>
      <right style="medium">
        <color rgb="FF008000"/>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style="medium">
        <color rgb="FF008000"/>
      </left>
      <right style="medium">
        <color rgb="FF008000"/>
      </right>
      <top/>
      <bottom/>
      <diagonal/>
    </border>
    <border>
      <left/>
      <right style="medium">
        <color rgb="FF008000"/>
      </right>
      <top/>
      <bottom/>
      <diagonal/>
    </border>
    <border>
      <left/>
      <right style="thick">
        <color rgb="FF008000"/>
      </right>
      <top/>
      <bottom style="medium">
        <color rgb="FF92D050"/>
      </bottom>
      <diagonal/>
    </border>
    <border>
      <left style="thick">
        <color rgb="FF008000"/>
      </left>
      <right/>
      <top style="medium">
        <color rgb="FF92D050"/>
      </top>
      <bottom style="medium">
        <color rgb="FF92D050"/>
      </bottom>
      <diagonal/>
    </border>
    <border>
      <left/>
      <right/>
      <top style="medium">
        <color rgb="FF92D050"/>
      </top>
      <bottom style="medium">
        <color rgb="FF92D050"/>
      </bottom>
      <diagonal/>
    </border>
    <border>
      <left/>
      <right style="thick">
        <color rgb="FF008000"/>
      </right>
      <top/>
      <bottom/>
      <diagonal/>
    </border>
    <border>
      <left/>
      <right/>
      <top style="medium">
        <color rgb="FF92D050"/>
      </top>
      <bottom style="medium">
        <color rgb="FF008000"/>
      </bottom>
      <diagonal/>
    </border>
    <border>
      <left/>
      <right style="medium">
        <color rgb="FF008000"/>
      </right>
      <top style="medium">
        <color rgb="FF008000"/>
      </top>
      <bottom style="medium">
        <color rgb="FF008000"/>
      </bottom>
      <diagonal/>
    </border>
    <border>
      <left/>
      <right/>
      <top style="thick">
        <color rgb="FF92D050"/>
      </top>
      <bottom style="thick">
        <color rgb="FF92D050"/>
      </bottom>
      <diagonal/>
    </border>
    <border>
      <left/>
      <right/>
      <top/>
      <bottom style="medium">
        <color rgb="FF96C80A"/>
      </bottom>
      <diagonal/>
    </border>
    <border>
      <left/>
      <right/>
      <top/>
      <bottom style="thick">
        <color rgb="FF3C9B32"/>
      </bottom>
      <diagonal/>
    </border>
    <border>
      <left/>
      <right/>
      <top/>
      <bottom style="thick">
        <color rgb="FF92D050"/>
      </bottom>
      <diagonal/>
    </border>
    <border>
      <left/>
      <right/>
      <top style="medium">
        <color rgb="FF96C80A"/>
      </top>
      <bottom style="thick">
        <color rgb="FF3C9B32"/>
      </bottom>
      <diagonal/>
    </border>
    <border>
      <left/>
      <right style="thick">
        <color rgb="FF3C9B32"/>
      </right>
      <top style="thick">
        <color rgb="FF92D050"/>
      </top>
      <bottom style="thick">
        <color rgb="FF92D050"/>
      </bottom>
      <diagonal/>
    </border>
    <border>
      <left/>
      <right style="thick">
        <color rgb="FF3C9B32"/>
      </right>
      <top/>
      <bottom/>
      <diagonal/>
    </border>
    <border>
      <left/>
      <right style="thick">
        <color rgb="FF3C9B32"/>
      </right>
      <top/>
      <bottom style="medium">
        <color rgb="FF96C80A"/>
      </bottom>
      <diagonal/>
    </border>
    <border>
      <left/>
      <right style="thick">
        <color rgb="FF3C9B32"/>
      </right>
      <top style="medium">
        <color rgb="FF96C80A"/>
      </top>
      <bottom style="thick">
        <color rgb="FF3C9B32"/>
      </bottom>
      <diagonal/>
    </border>
    <border>
      <left style="thin">
        <color rgb="FFC3C63A"/>
      </left>
      <right style="thin">
        <color rgb="FFC3C63A"/>
      </right>
      <top style="thin">
        <color rgb="FFC3C63A"/>
      </top>
      <bottom style="thin">
        <color rgb="FFC3C63A"/>
      </bottom>
      <diagonal/>
    </border>
    <border>
      <left/>
      <right/>
      <top style="thin">
        <color rgb="FFC3C63A"/>
      </top>
      <bottom style="thin">
        <color rgb="FFC3C63A"/>
      </bottom>
      <diagonal/>
    </border>
    <border>
      <left/>
      <right style="thin">
        <color rgb="FFC3C63A"/>
      </right>
      <top style="thin">
        <color rgb="FFC3C63A"/>
      </top>
      <bottom style="thin">
        <color rgb="FFC3C63A"/>
      </bottom>
      <diagonal/>
    </border>
    <border>
      <left/>
      <right/>
      <top/>
      <bottom style="thin">
        <color rgb="FFC3C63A"/>
      </bottom>
      <diagonal/>
    </border>
    <border>
      <left/>
      <right/>
      <top style="thick">
        <color rgb="FF3C9B32"/>
      </top>
      <bottom style="medium">
        <color rgb="FF96C80A"/>
      </bottom>
      <diagonal/>
    </border>
    <border>
      <left/>
      <right/>
      <top style="medium">
        <color theme="6" tint="0.39997558519241921"/>
      </top>
      <bottom style="thick">
        <color rgb="FF3C9B32"/>
      </bottom>
      <diagonal/>
    </border>
    <border>
      <left style="thick">
        <color rgb="FF008000"/>
      </left>
      <right/>
      <top style="medium">
        <color rgb="FF92D050"/>
      </top>
      <bottom/>
      <diagonal/>
    </border>
    <border>
      <left/>
      <right/>
      <top style="medium">
        <color rgb="FF92D050"/>
      </top>
      <bottom/>
      <diagonal/>
    </border>
    <border>
      <left/>
      <right/>
      <top style="medium">
        <color rgb="FFAAE600"/>
      </top>
      <bottom/>
      <diagonal/>
    </border>
    <border>
      <left/>
      <right/>
      <top style="medium">
        <color rgb="FF92D050"/>
      </top>
      <bottom style="medium">
        <color rgb="FFAAE600"/>
      </bottom>
      <diagonal/>
    </border>
    <border>
      <left style="thick">
        <color rgb="FF008000"/>
      </left>
      <right/>
      <top/>
      <bottom/>
      <diagonal/>
    </border>
    <border>
      <left/>
      <right style="thick">
        <color rgb="FF008000"/>
      </right>
      <top style="medium">
        <color rgb="FF92D050"/>
      </top>
      <bottom/>
      <diagonal/>
    </border>
    <border>
      <left/>
      <right style="thick">
        <color rgb="FF008000"/>
      </right>
      <top style="medium">
        <color rgb="FF92D050"/>
      </top>
      <bottom style="medium">
        <color rgb="FF92D050"/>
      </bottom>
      <diagonal/>
    </border>
    <border>
      <left style="thick">
        <color rgb="FF008000"/>
      </left>
      <right/>
      <top/>
      <bottom style="medium">
        <color rgb="FF92D050"/>
      </bottom>
      <diagonal/>
    </border>
  </borders>
  <cellStyleXfs count="6">
    <xf numFmtId="0" fontId="0"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44" fontId="2" fillId="0" borderId="0" applyFont="0" applyFill="0" applyBorder="0" applyAlignment="0" applyProtection="0"/>
    <xf numFmtId="0" fontId="15" fillId="0" borderId="0"/>
    <xf numFmtId="0" fontId="1" fillId="0" borderId="0"/>
  </cellStyleXfs>
  <cellXfs count="709">
    <xf numFmtId="0" fontId="0" fillId="0" borderId="0" xfId="0"/>
    <xf numFmtId="0" fontId="3" fillId="2" borderId="0" xfId="0" applyFont="1" applyFill="1" applyAlignment="1">
      <alignment horizontal="center"/>
    </xf>
    <xf numFmtId="0" fontId="0" fillId="0" borderId="0" xfId="0" applyBorder="1"/>
    <xf numFmtId="3" fontId="0" fillId="2" borderId="0" xfId="0" applyNumberFormat="1" applyFill="1" applyBorder="1" applyAlignment="1">
      <alignment horizontal="center"/>
    </xf>
    <xf numFmtId="3" fontId="0" fillId="2" borderId="1" xfId="0" applyNumberFormat="1" applyFill="1" applyBorder="1" applyAlignment="1">
      <alignment horizontal="center"/>
    </xf>
    <xf numFmtId="3" fontId="0" fillId="2" borderId="2" xfId="0" applyNumberFormat="1" applyFill="1" applyBorder="1" applyAlignment="1">
      <alignment horizontal="center"/>
    </xf>
    <xf numFmtId="3" fontId="0" fillId="2" borderId="3" xfId="0" applyNumberFormat="1" applyFill="1" applyBorder="1" applyAlignment="1">
      <alignment horizontal="center"/>
    </xf>
    <xf numFmtId="0" fontId="7" fillId="0" borderId="0" xfId="2" applyFont="1" applyAlignment="1" applyProtection="1"/>
    <xf numFmtId="0" fontId="0" fillId="0" borderId="0" xfId="0" applyAlignment="1">
      <alignment horizontal="center"/>
    </xf>
    <xf numFmtId="3" fontId="0" fillId="0" borderId="0" xfId="0" applyNumberFormat="1" applyAlignment="1">
      <alignment horizontal="center"/>
    </xf>
    <xf numFmtId="0" fontId="0" fillId="3" borderId="1" xfId="0" applyFill="1" applyBorder="1"/>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4" fillId="4" borderId="0" xfId="0" applyFont="1" applyFill="1" applyAlignment="1">
      <alignment horizontal="center"/>
    </xf>
    <xf numFmtId="0" fontId="0" fillId="2" borderId="0" xfId="0" applyFill="1"/>
    <xf numFmtId="0" fontId="0" fillId="2" borderId="0" xfId="0" applyFill="1" applyBorder="1" applyAlignment="1">
      <alignment horizontal="center"/>
    </xf>
    <xf numFmtId="0" fontId="0" fillId="2" borderId="2" xfId="0" applyFill="1" applyBorder="1" applyAlignment="1">
      <alignment horizontal="center"/>
    </xf>
    <xf numFmtId="0" fontId="0" fillId="2" borderId="0" xfId="0" applyNumberFormat="1" applyFill="1" applyBorder="1" applyAlignment="1">
      <alignment horizontal="center"/>
    </xf>
    <xf numFmtId="0" fontId="0" fillId="2" borderId="2" xfId="0" applyNumberFormat="1" applyFill="1" applyBorder="1" applyAlignment="1">
      <alignment horizontal="center"/>
    </xf>
    <xf numFmtId="0" fontId="0" fillId="2" borderId="0" xfId="0" applyFill="1" applyBorder="1"/>
    <xf numFmtId="0" fontId="0" fillId="0" borderId="0" xfId="0" applyFill="1"/>
    <xf numFmtId="0" fontId="0" fillId="2" borderId="5" xfId="0" applyFill="1" applyBorder="1"/>
    <xf numFmtId="0" fontId="9" fillId="0" borderId="7" xfId="0" applyFont="1" applyBorder="1" applyAlignment="1">
      <alignment horizontal="center" vertical="center" wrapText="1"/>
    </xf>
    <xf numFmtId="0" fontId="0" fillId="2" borderId="8" xfId="0" applyFill="1" applyBorder="1"/>
    <xf numFmtId="0" fontId="11" fillId="3" borderId="8" xfId="0" applyFont="1" applyFill="1" applyBorder="1" applyAlignment="1">
      <alignment horizontal="center"/>
    </xf>
    <xf numFmtId="0" fontId="9" fillId="0" borderId="9" xfId="0" applyFont="1" applyBorder="1" applyAlignment="1">
      <alignment horizontal="center" vertical="center" wrapText="1"/>
    </xf>
    <xf numFmtId="0" fontId="11" fillId="3" borderId="5"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3" borderId="11" xfId="0" applyFont="1" applyFill="1" applyBorder="1" applyAlignment="1">
      <alignment horizontal="center" vertical="center" wrapText="1"/>
    </xf>
    <xf numFmtId="0" fontId="0" fillId="0" borderId="6" xfId="0" applyBorder="1"/>
    <xf numFmtId="0" fontId="11" fillId="3" borderId="8" xfId="0" applyFont="1" applyFill="1" applyBorder="1"/>
    <xf numFmtId="0" fontId="0" fillId="3" borderId="0" xfId="0" applyFill="1" applyBorder="1" applyAlignment="1">
      <alignment horizontal="center"/>
    </xf>
    <xf numFmtId="0" fontId="0" fillId="3" borderId="1" xfId="0" applyFill="1" applyBorder="1" applyAlignment="1">
      <alignment horizontal="center"/>
    </xf>
    <xf numFmtId="0" fontId="11" fillId="0" borderId="0" xfId="0" applyFont="1" applyFill="1" applyBorder="1" applyAlignment="1">
      <alignment horizontal="center"/>
    </xf>
    <xf numFmtId="10" fontId="0" fillId="0" borderId="0" xfId="0" applyNumberFormat="1" applyFill="1" applyBorder="1" applyAlignment="1">
      <alignment horizontal="center"/>
    </xf>
    <xf numFmtId="3" fontId="0" fillId="0" borderId="0" xfId="0" applyNumberFormat="1" applyFill="1" applyBorder="1" applyAlignment="1">
      <alignment horizontal="center"/>
    </xf>
    <xf numFmtId="0" fontId="0" fillId="0" borderId="0" xfId="0" applyFill="1" applyBorder="1" applyAlignment="1">
      <alignment horizontal="center"/>
    </xf>
    <xf numFmtId="0" fontId="11" fillId="3" borderId="6" xfId="0" applyFont="1" applyFill="1" applyBorder="1" applyAlignment="1">
      <alignment horizontal="center"/>
    </xf>
    <xf numFmtId="0" fontId="9" fillId="0" borderId="4" xfId="0" applyFont="1" applyFill="1" applyBorder="1" applyAlignment="1">
      <alignment horizontal="center" vertical="center" wrapText="1"/>
    </xf>
    <xf numFmtId="0" fontId="0" fillId="0" borderId="0" xfId="0" applyFill="1" applyBorder="1"/>
    <xf numFmtId="10" fontId="9" fillId="2" borderId="9" xfId="0" applyNumberFormat="1" applyFont="1" applyFill="1" applyBorder="1" applyAlignment="1">
      <alignment horizontal="center" vertical="center" wrapText="1"/>
    </xf>
    <xf numFmtId="3" fontId="15" fillId="2" borderId="2" xfId="0" applyNumberFormat="1" applyFont="1" applyFill="1" applyBorder="1" applyAlignment="1">
      <alignment horizontal="center"/>
    </xf>
    <xf numFmtId="0" fontId="0" fillId="3" borderId="12" xfId="0" applyFill="1" applyBorder="1" applyAlignment="1">
      <alignment horizontal="center"/>
    </xf>
    <xf numFmtId="2" fontId="0" fillId="2" borderId="0" xfId="0" applyNumberFormat="1" applyFill="1" applyBorder="1" applyAlignment="1">
      <alignment horizontal="center"/>
    </xf>
    <xf numFmtId="2" fontId="0" fillId="2" borderId="7" xfId="0" applyNumberFormat="1" applyFill="1" applyBorder="1" applyAlignment="1">
      <alignment horizontal="center"/>
    </xf>
    <xf numFmtId="2" fontId="0" fillId="2" borderId="13" xfId="0" applyNumberFormat="1" applyFill="1" applyBorder="1" applyAlignment="1">
      <alignment horizontal="center"/>
    </xf>
    <xf numFmtId="2" fontId="0" fillId="2" borderId="4" xfId="0" applyNumberFormat="1" applyFill="1" applyBorder="1" applyAlignment="1">
      <alignment horizontal="center"/>
    </xf>
    <xf numFmtId="0" fontId="11" fillId="3" borderId="14" xfId="0" applyFont="1" applyFill="1" applyBorder="1" applyAlignment="1">
      <alignment horizontal="center"/>
    </xf>
    <xf numFmtId="0" fontId="15" fillId="0" borderId="0" xfId="0" applyFont="1" applyFill="1"/>
    <xf numFmtId="0" fontId="0" fillId="0" borderId="15" xfId="0" applyBorder="1"/>
    <xf numFmtId="0" fontId="9" fillId="0" borderId="6" xfId="0" applyFont="1" applyBorder="1" applyAlignment="1">
      <alignment horizontal="center" vertical="center"/>
    </xf>
    <xf numFmtId="0" fontId="0" fillId="2" borderId="4" xfId="0" applyFill="1" applyBorder="1"/>
    <xf numFmtId="4" fontId="19" fillId="2" borderId="2" xfId="0" applyNumberFormat="1" applyFont="1" applyFill="1" applyBorder="1" applyAlignment="1">
      <alignment horizontal="center"/>
    </xf>
    <xf numFmtId="0" fontId="0" fillId="0" borderId="8" xfId="0" applyBorder="1"/>
    <xf numFmtId="4" fontId="15" fillId="2" borderId="0" xfId="0" applyNumberFormat="1" applyFont="1" applyFill="1" applyBorder="1" applyAlignment="1">
      <alignment horizontal="center"/>
    </xf>
    <xf numFmtId="0" fontId="11" fillId="3" borderId="16" xfId="0" applyFont="1" applyFill="1" applyBorder="1" applyAlignment="1">
      <alignment horizontal="center"/>
    </xf>
    <xf numFmtId="4" fontId="19" fillId="2" borderId="5" xfId="0" applyNumberFormat="1" applyFont="1" applyFill="1" applyBorder="1" applyAlignment="1">
      <alignment horizontal="center"/>
    </xf>
    <xf numFmtId="0" fontId="0" fillId="3" borderId="5" xfId="0" applyFill="1" applyBorder="1"/>
    <xf numFmtId="0" fontId="0" fillId="0" borderId="1" xfId="0" applyBorder="1"/>
    <xf numFmtId="0" fontId="0" fillId="0" borderId="17" xfId="0" applyBorder="1"/>
    <xf numFmtId="0" fontId="0" fillId="3" borderId="18" xfId="0" applyFill="1" applyBorder="1"/>
    <xf numFmtId="0" fontId="21" fillId="0" borderId="17" xfId="0" applyFont="1" applyBorder="1" applyAlignment="1">
      <alignment horizontal="center" vertical="center" wrapText="1"/>
    </xf>
    <xf numFmtId="0" fontId="9" fillId="2" borderId="17"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11" fillId="3" borderId="17" xfId="0" applyFont="1" applyFill="1" applyBorder="1" applyAlignment="1">
      <alignment horizontal="center" vertical="center" wrapText="1"/>
    </xf>
    <xf numFmtId="2" fontId="0" fillId="2" borderId="1" xfId="0" applyNumberFormat="1" applyFill="1" applyBorder="1" applyAlignment="1">
      <alignment horizontal="center"/>
    </xf>
    <xf numFmtId="2" fontId="0" fillId="2" borderId="3" xfId="0" applyNumberFormat="1" applyFill="1" applyBorder="1" applyAlignment="1">
      <alignment horizontal="center"/>
    </xf>
    <xf numFmtId="0" fontId="5" fillId="3" borderId="4" xfId="0" applyFont="1" applyFill="1" applyBorder="1" applyAlignment="1">
      <alignment horizontal="center" vertical="center" wrapText="1"/>
    </xf>
    <xf numFmtId="0" fontId="0" fillId="0" borderId="8" xfId="0" applyBorder="1" applyAlignment="1">
      <alignment horizontal="center"/>
    </xf>
    <xf numFmtId="0" fontId="0" fillId="2" borderId="18" xfId="0" applyFill="1" applyBorder="1"/>
    <xf numFmtId="0" fontId="11" fillId="3" borderId="8" xfId="0" applyFont="1" applyFill="1" applyBorder="1" applyAlignment="1">
      <alignment horizontal="center" vertical="center" wrapText="1"/>
    </xf>
    <xf numFmtId="0" fontId="11" fillId="3" borderId="19"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19" xfId="0" applyFont="1" applyFill="1" applyBorder="1" applyAlignment="1">
      <alignment horizontal="center" vertical="center" wrapText="1"/>
    </xf>
    <xf numFmtId="4" fontId="0" fillId="2" borderId="15" xfId="0" applyNumberFormat="1" applyFill="1" applyBorder="1" applyAlignment="1">
      <alignment horizontal="center" vertical="center" wrapText="1"/>
    </xf>
    <xf numFmtId="4" fontId="0" fillId="2" borderId="12" xfId="0" applyNumberFormat="1" applyFill="1" applyBorder="1" applyAlignment="1">
      <alignment horizontal="center" vertical="center" wrapText="1"/>
    </xf>
    <xf numFmtId="4" fontId="0" fillId="2" borderId="2" xfId="0" applyNumberFormat="1" applyFill="1" applyBorder="1" applyAlignment="1">
      <alignment horizontal="center" vertical="center" wrapText="1"/>
    </xf>
    <xf numFmtId="4" fontId="0" fillId="2" borderId="3" xfId="0" applyNumberFormat="1" applyFill="1" applyBorder="1" applyAlignment="1">
      <alignment horizontal="center" vertical="center" wrapText="1"/>
    </xf>
    <xf numFmtId="0" fontId="21" fillId="2" borderId="5" xfId="0" applyFont="1" applyFill="1" applyBorder="1" applyAlignment="1">
      <alignment horizontal="center" vertical="center" wrapText="1"/>
    </xf>
    <xf numFmtId="0" fontId="21" fillId="2" borderId="15" xfId="0" applyFont="1" applyFill="1" applyBorder="1" applyAlignment="1">
      <alignment horizontal="center" vertical="center" wrapText="1"/>
    </xf>
    <xf numFmtId="0" fontId="21" fillId="2" borderId="18"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0" fillId="0" borderId="7" xfId="0" applyBorder="1" applyAlignment="1">
      <alignment horizontal="left" vertical="center" wrapText="1"/>
    </xf>
    <xf numFmtId="0" fontId="9" fillId="2" borderId="2" xfId="0" applyFont="1" applyFill="1" applyBorder="1" applyAlignment="1">
      <alignment horizontal="center" vertical="center" wrapText="1"/>
    </xf>
    <xf numFmtId="0" fontId="9" fillId="2" borderId="9" xfId="0" applyFont="1" applyFill="1" applyBorder="1" applyAlignment="1">
      <alignment horizontal="center" vertical="center" wrapText="1"/>
    </xf>
    <xf numFmtId="4" fontId="0" fillId="2" borderId="19" xfId="0" applyNumberFormat="1" applyFill="1" applyBorder="1" applyAlignment="1">
      <alignment horizontal="center" vertical="center" wrapText="1"/>
    </xf>
    <xf numFmtId="0" fontId="0" fillId="3" borderId="0" xfId="0" applyFill="1" applyBorder="1"/>
    <xf numFmtId="0" fontId="12" fillId="2" borderId="18" xfId="0" applyFont="1" applyFill="1" applyBorder="1" applyAlignment="1">
      <alignment horizontal="center" vertical="center" wrapText="1"/>
    </xf>
    <xf numFmtId="0" fontId="0" fillId="3" borderId="15" xfId="0" applyFill="1" applyBorder="1"/>
    <xf numFmtId="0" fontId="0" fillId="3" borderId="12" xfId="0" applyFill="1" applyBorder="1"/>
    <xf numFmtId="0" fontId="0" fillId="2" borderId="6" xfId="0" applyFill="1" applyBorder="1"/>
    <xf numFmtId="0" fontId="9" fillId="2" borderId="0" xfId="0" applyFont="1" applyFill="1" applyBorder="1" applyAlignment="1">
      <alignment horizontal="center"/>
    </xf>
    <xf numFmtId="4" fontId="0" fillId="2" borderId="5" xfId="0" applyNumberFormat="1" applyFill="1" applyBorder="1" applyAlignment="1">
      <alignment horizontal="center" vertical="center" wrapText="1"/>
    </xf>
    <xf numFmtId="4" fontId="0" fillId="2" borderId="18" xfId="0" applyNumberFormat="1" applyFill="1" applyBorder="1" applyAlignment="1">
      <alignment horizontal="center" vertical="center" wrapText="1"/>
    </xf>
    <xf numFmtId="4" fontId="0" fillId="2" borderId="6" xfId="0" applyNumberFormat="1" applyFill="1" applyBorder="1" applyAlignment="1">
      <alignment horizontal="center" vertical="center" wrapText="1"/>
    </xf>
    <xf numFmtId="0" fontId="2" fillId="2" borderId="17" xfId="0" applyFont="1" applyFill="1" applyBorder="1" applyAlignment="1">
      <alignment horizontal="center" vertical="center" wrapText="1"/>
    </xf>
    <xf numFmtId="164" fontId="2" fillId="2" borderId="5" xfId="0" applyNumberFormat="1" applyFont="1" applyFill="1" applyBorder="1" applyAlignment="1">
      <alignment horizontal="center"/>
    </xf>
    <xf numFmtId="164" fontId="2" fillId="2" borderId="18" xfId="0" applyNumberFormat="1" applyFont="1" applyFill="1" applyBorder="1" applyAlignment="1">
      <alignment horizontal="center"/>
    </xf>
    <xf numFmtId="0" fontId="9" fillId="0" borderId="17" xfId="0" applyFont="1" applyBorder="1" applyAlignment="1">
      <alignment horizontal="center" vertical="center" wrapText="1"/>
    </xf>
    <xf numFmtId="0" fontId="2" fillId="0" borderId="0" xfId="0" applyFont="1"/>
    <xf numFmtId="0" fontId="11" fillId="3" borderId="0"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0" fillId="2" borderId="3" xfId="0" applyFill="1" applyBorder="1" applyAlignment="1">
      <alignment horizontal="center"/>
    </xf>
    <xf numFmtId="0" fontId="17" fillId="0" borderId="0" xfId="0" applyFont="1" applyFill="1" applyAlignment="1"/>
    <xf numFmtId="0" fontId="18" fillId="0" borderId="0" xfId="0" applyFont="1"/>
    <xf numFmtId="0" fontId="3" fillId="2" borderId="0" xfId="0" applyFont="1" applyFill="1" applyBorder="1" applyAlignment="1">
      <alignment horizontal="center"/>
    </xf>
    <xf numFmtId="0" fontId="0" fillId="3" borderId="7" xfId="0" applyFill="1" applyBorder="1"/>
    <xf numFmtId="0" fontId="0" fillId="3" borderId="15" xfId="0" applyFill="1" applyBorder="1" applyAlignment="1">
      <alignment horizontal="center"/>
    </xf>
    <xf numFmtId="3" fontId="0" fillId="3" borderId="6" xfId="0" applyNumberFormat="1" applyFill="1" applyBorder="1" applyAlignment="1">
      <alignment horizontal="center"/>
    </xf>
    <xf numFmtId="4" fontId="19" fillId="2" borderId="18" xfId="0" applyNumberFormat="1" applyFont="1" applyFill="1" applyBorder="1" applyAlignment="1">
      <alignment horizontal="center"/>
    </xf>
    <xf numFmtId="0" fontId="11" fillId="3" borderId="21" xfId="0" applyFont="1" applyFill="1" applyBorder="1" applyAlignment="1">
      <alignment horizontal="center"/>
    </xf>
    <xf numFmtId="4" fontId="15" fillId="2" borderId="18" xfId="0" applyNumberFormat="1" applyFont="1" applyFill="1" applyBorder="1" applyAlignment="1">
      <alignment horizontal="center"/>
    </xf>
    <xf numFmtId="0" fontId="15" fillId="0" borderId="15" xfId="0" applyFont="1" applyFill="1" applyBorder="1" applyAlignment="1">
      <alignment horizontal="center"/>
    </xf>
    <xf numFmtId="4" fontId="0" fillId="0" borderId="0" xfId="0" applyNumberFormat="1"/>
    <xf numFmtId="4" fontId="14" fillId="0" borderId="0" xfId="0" applyNumberFormat="1" applyFont="1"/>
    <xf numFmtId="0" fontId="11" fillId="3" borderId="17" xfId="0" applyNumberFormat="1" applyFont="1" applyFill="1" applyBorder="1" applyAlignment="1">
      <alignment horizontal="center" vertical="center" wrapText="1"/>
    </xf>
    <xf numFmtId="3" fontId="0" fillId="0" borderId="0" xfId="0" applyNumberFormat="1" applyBorder="1" applyAlignment="1">
      <alignment horizontal="center"/>
    </xf>
    <xf numFmtId="0" fontId="0" fillId="0" borderId="0" xfId="0" applyBorder="1" applyAlignment="1">
      <alignment horizontal="center"/>
    </xf>
    <xf numFmtId="0" fontId="0" fillId="3" borderId="0" xfId="0" applyFill="1" applyBorder="1" applyAlignment="1">
      <alignment horizontal="center" wrapText="1"/>
    </xf>
    <xf numFmtId="0" fontId="0" fillId="3" borderId="0" xfId="0" applyFill="1" applyBorder="1" applyAlignment="1"/>
    <xf numFmtId="2" fontId="0" fillId="2" borderId="2" xfId="0" applyNumberFormat="1" applyFill="1" applyBorder="1" applyAlignment="1">
      <alignment horizontal="center"/>
    </xf>
    <xf numFmtId="0" fontId="3" fillId="0" borderId="0" xfId="0" applyFont="1" applyFill="1" applyAlignment="1"/>
    <xf numFmtId="0" fontId="15" fillId="0" borderId="15" xfId="0" applyFont="1" applyFill="1" applyBorder="1" applyAlignment="1">
      <alignment horizontal="left" vertical="center" wrapText="1"/>
    </xf>
    <xf numFmtId="0" fontId="0" fillId="0" borderId="2" xfId="0" applyBorder="1"/>
    <xf numFmtId="0" fontId="11" fillId="3" borderId="22" xfId="0" applyFont="1" applyFill="1" applyBorder="1"/>
    <xf numFmtId="0" fontId="11" fillId="3" borderId="4" xfId="0" applyFont="1" applyFill="1" applyBorder="1"/>
    <xf numFmtId="0" fontId="11" fillId="3" borderId="13" xfId="0" applyFont="1" applyFill="1" applyBorder="1"/>
    <xf numFmtId="0" fontId="11" fillId="0" borderId="0" xfId="0" applyFont="1" applyFill="1" applyBorder="1"/>
    <xf numFmtId="4" fontId="0" fillId="0" borderId="0" xfId="0" applyNumberFormat="1" applyFill="1" applyBorder="1" applyAlignment="1">
      <alignment horizontal="center" vertical="center" wrapText="1"/>
    </xf>
    <xf numFmtId="4" fontId="0" fillId="0" borderId="15" xfId="0" applyNumberFormat="1" applyFill="1" applyBorder="1" applyAlignment="1">
      <alignment horizontal="center" vertical="center" wrapText="1"/>
    </xf>
    <xf numFmtId="0" fontId="11" fillId="3" borderId="23" xfId="0" applyFont="1" applyFill="1" applyBorder="1"/>
    <xf numFmtId="0" fontId="24" fillId="0" borderId="0" xfId="0" applyFont="1" applyFill="1"/>
    <xf numFmtId="0" fontId="25" fillId="0" borderId="0" xfId="2" applyFont="1" applyAlignment="1" applyProtection="1"/>
    <xf numFmtId="3" fontId="15" fillId="2" borderId="3" xfId="0" applyNumberFormat="1" applyFont="1" applyFill="1" applyBorder="1" applyAlignment="1">
      <alignment horizontal="center"/>
    </xf>
    <xf numFmtId="3" fontId="15" fillId="2" borderId="19" xfId="0" applyNumberFormat="1" applyFont="1" applyFill="1" applyBorder="1" applyAlignment="1">
      <alignment horizontal="center"/>
    </xf>
    <xf numFmtId="0" fontId="27" fillId="0" borderId="0" xfId="0" applyFont="1" applyFill="1" applyBorder="1" applyAlignment="1">
      <alignment horizontal="right" wrapText="1"/>
    </xf>
    <xf numFmtId="1" fontId="11" fillId="3" borderId="0" xfId="0" applyNumberFormat="1" applyFont="1" applyFill="1" applyBorder="1" applyAlignment="1">
      <alignment horizontal="center" vertical="center"/>
    </xf>
    <xf numFmtId="1" fontId="11" fillId="3" borderId="8" xfId="0" applyNumberFormat="1" applyFont="1" applyFill="1" applyBorder="1" applyAlignment="1">
      <alignment horizontal="center" vertical="center"/>
    </xf>
    <xf numFmtId="1" fontId="11" fillId="3" borderId="0" xfId="0" applyNumberFormat="1" applyFont="1" applyFill="1" applyAlignment="1">
      <alignment horizontal="center" vertical="center"/>
    </xf>
    <xf numFmtId="0" fontId="11" fillId="3" borderId="24" xfId="0" applyNumberFormat="1" applyFont="1" applyFill="1" applyBorder="1" applyAlignment="1">
      <alignment horizontal="center" vertical="center" wrapText="1"/>
    </xf>
    <xf numFmtId="0" fontId="11" fillId="3" borderId="0" xfId="0" applyNumberFormat="1" applyFont="1" applyFill="1" applyBorder="1" applyAlignment="1">
      <alignment horizontal="center" vertical="center" wrapText="1"/>
    </xf>
    <xf numFmtId="0" fontId="15" fillId="0" borderId="0" xfId="0" applyNumberFormat="1" applyFont="1" applyFill="1" applyBorder="1" applyAlignment="1">
      <alignment horizontal="left" vertical="center"/>
    </xf>
    <xf numFmtId="164" fontId="28" fillId="0" borderId="0" xfId="0" applyNumberFormat="1" applyFont="1" applyBorder="1"/>
    <xf numFmtId="164" fontId="28" fillId="0" borderId="0" xfId="0" applyNumberFormat="1" applyFont="1" applyFill="1" applyBorder="1"/>
    <xf numFmtId="0" fontId="19" fillId="2" borderId="15" xfId="0" applyFont="1" applyFill="1" applyBorder="1" applyAlignment="1">
      <alignment horizontal="center" vertical="top" wrapText="1"/>
    </xf>
    <xf numFmtId="4" fontId="19" fillId="2" borderId="0" xfId="0" applyNumberFormat="1" applyFont="1" applyFill="1" applyBorder="1" applyAlignment="1">
      <alignment horizontal="center" vertical="top" wrapText="1"/>
    </xf>
    <xf numFmtId="0" fontId="15" fillId="2" borderId="1" xfId="0" applyFont="1" applyFill="1" applyBorder="1" applyAlignment="1">
      <alignment horizontal="center" vertical="top" wrapText="1"/>
    </xf>
    <xf numFmtId="4" fontId="15" fillId="2" borderId="3" xfId="0" applyNumberFormat="1" applyFont="1" applyFill="1" applyBorder="1" applyAlignment="1">
      <alignment horizontal="center" vertical="top" wrapText="1"/>
    </xf>
    <xf numFmtId="0" fontId="11" fillId="3" borderId="16" xfId="0" applyFont="1" applyFill="1" applyBorder="1" applyAlignment="1">
      <alignment horizontal="left" vertical="center" wrapText="1"/>
    </xf>
    <xf numFmtId="4" fontId="0" fillId="2" borderId="17" xfId="0" applyNumberFormat="1" applyFill="1" applyBorder="1" applyAlignment="1">
      <alignment horizontal="center"/>
    </xf>
    <xf numFmtId="4" fontId="0" fillId="2" borderId="5" xfId="0" applyNumberFormat="1" applyFill="1" applyBorder="1" applyAlignment="1">
      <alignment horizontal="center"/>
    </xf>
    <xf numFmtId="4" fontId="0" fillId="2" borderId="18" xfId="0" applyNumberFormat="1" applyFill="1" applyBorder="1" applyAlignment="1">
      <alignment horizontal="center"/>
    </xf>
    <xf numFmtId="0" fontId="15" fillId="0" borderId="0" xfId="0" applyFont="1" applyFill="1" applyBorder="1" applyAlignment="1">
      <alignment horizontal="left" vertical="center" wrapText="1"/>
    </xf>
    <xf numFmtId="0" fontId="11" fillId="3" borderId="1" xfId="0" applyFont="1" applyFill="1" applyBorder="1" applyAlignment="1">
      <alignment horizontal="center" vertical="center" wrapText="1"/>
    </xf>
    <xf numFmtId="4" fontId="19" fillId="2" borderId="5" xfId="0" applyNumberFormat="1" applyFont="1" applyFill="1" applyBorder="1" applyAlignment="1">
      <alignment horizontal="center" wrapText="1"/>
    </xf>
    <xf numFmtId="0" fontId="19" fillId="2" borderId="5" xfId="0" applyFont="1" applyFill="1" applyBorder="1" applyAlignment="1">
      <alignment horizontal="center" wrapText="1"/>
    </xf>
    <xf numFmtId="0" fontId="19" fillId="2" borderId="18" xfId="0" applyFont="1" applyFill="1" applyBorder="1" applyAlignment="1">
      <alignment horizontal="center" wrapText="1"/>
    </xf>
    <xf numFmtId="0" fontId="11" fillId="3" borderId="25" xfId="0" applyFont="1" applyFill="1" applyBorder="1"/>
    <xf numFmtId="4" fontId="2" fillId="2" borderId="19" xfId="0" applyNumberFormat="1" applyFont="1" applyFill="1" applyBorder="1" applyAlignment="1">
      <alignment horizontal="center" vertical="center" wrapText="1"/>
    </xf>
    <xf numFmtId="0" fontId="25" fillId="0" borderId="0" xfId="2" applyFont="1" applyFill="1" applyAlignment="1" applyProtection="1"/>
    <xf numFmtId="0" fontId="25" fillId="0" borderId="0" xfId="2" applyFont="1" applyBorder="1" applyAlignment="1" applyProtection="1"/>
    <xf numFmtId="0" fontId="24" fillId="3" borderId="0" xfId="2" applyFont="1" applyFill="1" applyBorder="1" applyAlignment="1" applyProtection="1">
      <alignment vertical="center" wrapText="1"/>
    </xf>
    <xf numFmtId="0" fontId="24" fillId="3" borderId="0" xfId="2" applyFont="1" applyFill="1" applyBorder="1" applyAlignment="1" applyProtection="1">
      <alignment horizontal="center" vertical="center" wrapText="1"/>
    </xf>
    <xf numFmtId="167" fontId="15" fillId="2" borderId="6" xfId="0" applyNumberFormat="1" applyFont="1" applyFill="1" applyBorder="1" applyAlignment="1" applyProtection="1">
      <alignment horizontal="center" vertical="center"/>
    </xf>
    <xf numFmtId="167" fontId="15" fillId="2" borderId="15" xfId="0" applyNumberFormat="1" applyFont="1" applyFill="1" applyBorder="1" applyAlignment="1" applyProtection="1">
      <alignment horizontal="center" vertical="center"/>
    </xf>
    <xf numFmtId="167" fontId="15" fillId="2" borderId="12" xfId="0" applyNumberFormat="1" applyFont="1" applyFill="1" applyBorder="1" applyAlignment="1" applyProtection="1">
      <alignment horizontal="center" vertical="center"/>
    </xf>
    <xf numFmtId="0" fontId="0" fillId="3" borderId="0" xfId="0" applyFill="1"/>
    <xf numFmtId="0" fontId="11" fillId="3" borderId="8" xfId="0" applyFont="1" applyFill="1" applyBorder="1" applyAlignment="1">
      <alignment horizontal="center" vertical="center"/>
    </xf>
    <xf numFmtId="3" fontId="0" fillId="2" borderId="17" xfId="0" applyNumberFormat="1" applyFill="1" applyBorder="1" applyAlignment="1">
      <alignment horizontal="center" vertical="center"/>
    </xf>
    <xf numFmtId="166" fontId="15" fillId="2" borderId="5" xfId="0" applyNumberFormat="1" applyFont="1" applyFill="1" applyBorder="1" applyAlignment="1">
      <alignment horizontal="center" vertical="center"/>
    </xf>
    <xf numFmtId="2" fontId="6" fillId="3" borderId="5" xfId="0" applyNumberFormat="1" applyFont="1" applyFill="1" applyBorder="1" applyAlignment="1">
      <alignment horizontal="center" vertical="center"/>
    </xf>
    <xf numFmtId="2" fontId="6" fillId="3" borderId="18" xfId="0" applyNumberFormat="1" applyFont="1" applyFill="1" applyBorder="1" applyAlignment="1">
      <alignment horizontal="center" vertical="center"/>
    </xf>
    <xf numFmtId="0" fontId="7" fillId="0" borderId="0" xfId="2" applyAlignment="1" applyProtection="1"/>
    <xf numFmtId="0" fontId="0" fillId="0" borderId="0" xfId="0" applyAlignment="1"/>
    <xf numFmtId="1" fontId="0" fillId="0" borderId="0" xfId="0" applyNumberFormat="1" applyAlignment="1">
      <alignment horizontal="right" wrapText="1"/>
    </xf>
    <xf numFmtId="2" fontId="2" fillId="2" borderId="17" xfId="0" applyNumberFormat="1" applyFont="1" applyFill="1" applyBorder="1" applyAlignment="1">
      <alignment horizontal="center" vertical="center"/>
    </xf>
    <xf numFmtId="2" fontId="2" fillId="2" borderId="5" xfId="0" applyNumberFormat="1" applyFont="1" applyFill="1" applyBorder="1" applyAlignment="1">
      <alignment horizontal="center" vertical="center"/>
    </xf>
    <xf numFmtId="2" fontId="2" fillId="2" borderId="18" xfId="0" applyNumberFormat="1" applyFont="1" applyFill="1" applyBorder="1" applyAlignment="1">
      <alignment horizontal="center" vertical="center"/>
    </xf>
    <xf numFmtId="4" fontId="19" fillId="2" borderId="0" xfId="0" applyNumberFormat="1" applyFont="1" applyFill="1" applyBorder="1" applyAlignment="1">
      <alignment horizontal="center" vertical="center" wrapText="1"/>
    </xf>
    <xf numFmtId="0" fontId="19" fillId="2" borderId="6" xfId="0" applyFont="1" applyFill="1" applyBorder="1" applyAlignment="1">
      <alignment horizontal="center" vertical="top" wrapText="1"/>
    </xf>
    <xf numFmtId="0" fontId="15" fillId="2" borderId="12" xfId="0" applyFont="1" applyFill="1" applyBorder="1" applyAlignment="1">
      <alignment horizontal="center" vertical="top" wrapText="1"/>
    </xf>
    <xf numFmtId="0" fontId="19" fillId="2" borderId="8" xfId="0" applyFont="1" applyFill="1" applyBorder="1" applyAlignment="1">
      <alignment horizontal="center" vertical="top" wrapText="1"/>
    </xf>
    <xf numFmtId="4" fontId="19" fillId="2" borderId="8" xfId="0" applyNumberFormat="1" applyFont="1" applyFill="1" applyBorder="1" applyAlignment="1">
      <alignment horizontal="center" vertical="center" wrapText="1"/>
    </xf>
    <xf numFmtId="4" fontId="15" fillId="2" borderId="1" xfId="0" applyNumberFormat="1" applyFont="1" applyFill="1" applyBorder="1" applyAlignment="1">
      <alignment horizontal="center" vertical="center" wrapText="1"/>
    </xf>
    <xf numFmtId="4" fontId="15" fillId="2" borderId="19" xfId="0" applyNumberFormat="1" applyFont="1" applyFill="1" applyBorder="1" applyAlignment="1">
      <alignment horizontal="center" vertical="top" wrapText="1"/>
    </xf>
    <xf numFmtId="4" fontId="15" fillId="2" borderId="2" xfId="0" applyNumberFormat="1" applyFont="1" applyFill="1" applyBorder="1" applyAlignment="1">
      <alignment horizontal="center" vertical="top" wrapText="1"/>
    </xf>
    <xf numFmtId="0" fontId="7" fillId="0" borderId="0" xfId="2" applyFill="1" applyAlignment="1" applyProtection="1"/>
    <xf numFmtId="0" fontId="19" fillId="2" borderId="6" xfId="0" applyFont="1" applyFill="1" applyBorder="1" applyAlignment="1">
      <alignment horizontal="center" vertical="center" wrapText="1"/>
    </xf>
    <xf numFmtId="0" fontId="19" fillId="2" borderId="15"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9" fillId="2" borderId="0" xfId="0" applyFont="1" applyFill="1" applyBorder="1" applyAlignment="1">
      <alignment horizontal="center" vertical="center" wrapText="1"/>
    </xf>
    <xf numFmtId="4" fontId="15" fillId="2" borderId="19" xfId="0" applyNumberFormat="1" applyFont="1" applyFill="1" applyBorder="1" applyAlignment="1">
      <alignment horizontal="center" vertical="center" wrapText="1"/>
    </xf>
    <xf numFmtId="4" fontId="15" fillId="2" borderId="2" xfId="0" applyNumberFormat="1" applyFont="1" applyFill="1" applyBorder="1" applyAlignment="1">
      <alignment horizontal="center" vertical="center" wrapText="1"/>
    </xf>
    <xf numFmtId="4" fontId="15" fillId="2" borderId="3" xfId="0" applyNumberFormat="1"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 xfId="0" applyFont="1" applyFill="1" applyBorder="1" applyAlignment="1">
      <alignment horizontal="center" vertical="center" wrapText="1"/>
    </xf>
    <xf numFmtId="4" fontId="19" fillId="2" borderId="0" xfId="0" applyNumberFormat="1" applyFont="1" applyFill="1" applyBorder="1" applyAlignment="1">
      <alignment horizontal="center" vertical="center"/>
    </xf>
    <xf numFmtId="4" fontId="15" fillId="2" borderId="8" xfId="0" applyNumberFormat="1" applyFont="1" applyFill="1" applyBorder="1" applyAlignment="1">
      <alignment horizontal="center" vertical="center" wrapText="1"/>
    </xf>
    <xf numFmtId="0" fontId="15" fillId="2" borderId="0" xfId="0" applyFont="1" applyFill="1" applyBorder="1" applyAlignment="1">
      <alignment horizontal="center" vertical="center" wrapText="1"/>
    </xf>
    <xf numFmtId="4" fontId="15" fillId="2" borderId="0" xfId="0" applyNumberFormat="1" applyFont="1" applyFill="1" applyBorder="1" applyAlignment="1">
      <alignment horizontal="center" vertical="center" wrapText="1"/>
    </xf>
    <xf numFmtId="4" fontId="19" fillId="2" borderId="17" xfId="0" applyNumberFormat="1" applyFont="1" applyFill="1" applyBorder="1" applyAlignment="1">
      <alignment horizontal="center" vertical="center"/>
    </xf>
    <xf numFmtId="4" fontId="19" fillId="2" borderId="5" xfId="0" applyNumberFormat="1" applyFont="1" applyFill="1" applyBorder="1" applyAlignment="1">
      <alignment horizontal="center" vertical="center"/>
    </xf>
    <xf numFmtId="4" fontId="19" fillId="2" borderId="18" xfId="0" applyNumberFormat="1" applyFont="1" applyFill="1" applyBorder="1" applyAlignment="1">
      <alignment horizontal="center" vertical="center"/>
    </xf>
    <xf numFmtId="0" fontId="11" fillId="3" borderId="9" xfId="0" applyFont="1" applyFill="1" applyBorder="1" applyAlignment="1">
      <alignment horizontal="center" vertical="center" wrapText="1"/>
    </xf>
    <xf numFmtId="0" fontId="25" fillId="0" borderId="0" xfId="2" applyFont="1" applyFill="1" applyBorder="1" applyAlignment="1" applyProtection="1">
      <alignment horizontal="left" indent="1"/>
    </xf>
    <xf numFmtId="0" fontId="19" fillId="2" borderId="1" xfId="0" applyFont="1" applyFill="1" applyBorder="1" applyAlignment="1">
      <alignment horizontal="center" vertical="center" wrapText="1"/>
    </xf>
    <xf numFmtId="0" fontId="19" fillId="2" borderId="19" xfId="0" applyFont="1" applyFill="1" applyBorder="1" applyAlignment="1">
      <alignment horizontal="center" vertical="center" wrapText="1"/>
    </xf>
    <xf numFmtId="4" fontId="19" fillId="2" borderId="2" xfId="0" applyNumberFormat="1" applyFont="1" applyFill="1" applyBorder="1" applyAlignment="1">
      <alignment horizontal="center" vertical="center" wrapText="1"/>
    </xf>
    <xf numFmtId="0" fontId="19" fillId="2" borderId="2" xfId="0" applyFont="1" applyFill="1" applyBorder="1" applyAlignment="1">
      <alignment horizontal="center" vertical="center" wrapText="1"/>
    </xf>
    <xf numFmtId="0" fontId="19" fillId="2" borderId="3" xfId="0" applyFont="1" applyFill="1" applyBorder="1" applyAlignment="1">
      <alignment horizontal="center" vertical="center" wrapText="1"/>
    </xf>
    <xf numFmtId="4" fontId="19" fillId="2" borderId="17" xfId="0" applyNumberFormat="1" applyFont="1" applyFill="1" applyBorder="1" applyAlignment="1">
      <alignment horizontal="center" vertical="center" wrapText="1"/>
    </xf>
    <xf numFmtId="4" fontId="19" fillId="2" borderId="5" xfId="0" applyNumberFormat="1" applyFont="1" applyFill="1" applyBorder="1" applyAlignment="1">
      <alignment horizontal="center" vertical="center" wrapText="1"/>
    </xf>
    <xf numFmtId="0" fontId="19" fillId="2" borderId="5" xfId="0" applyFont="1" applyFill="1" applyBorder="1" applyAlignment="1">
      <alignment horizontal="center" vertical="center" wrapText="1"/>
    </xf>
    <xf numFmtId="0" fontId="19" fillId="2" borderId="18" xfId="0" applyFont="1" applyFill="1" applyBorder="1" applyAlignment="1">
      <alignment horizontal="center" vertical="center" wrapText="1"/>
    </xf>
    <xf numFmtId="0" fontId="9" fillId="2" borderId="13" xfId="0" applyFont="1" applyFill="1" applyBorder="1" applyAlignment="1">
      <alignment horizontal="center" vertical="center" wrapText="1"/>
    </xf>
    <xf numFmtId="4" fontId="0" fillId="2" borderId="17" xfId="0" applyNumberFormat="1" applyFill="1" applyBorder="1" applyAlignment="1">
      <alignment horizontal="center" vertical="center" wrapText="1"/>
    </xf>
    <xf numFmtId="4" fontId="2" fillId="2" borderId="15" xfId="0" applyNumberFormat="1" applyFont="1" applyFill="1" applyBorder="1" applyAlignment="1">
      <alignment horizontal="center" vertical="center" wrapText="1"/>
    </xf>
    <xf numFmtId="0" fontId="0" fillId="0" borderId="15" xfId="0" applyBorder="1" applyAlignment="1">
      <alignment horizontal="center"/>
    </xf>
    <xf numFmtId="0" fontId="12" fillId="0"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2" borderId="17"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9" fillId="2" borderId="18" xfId="0" applyFont="1" applyFill="1" applyBorder="1" applyAlignment="1">
      <alignment horizontal="center"/>
    </xf>
    <xf numFmtId="0" fontId="0" fillId="0" borderId="12" xfId="0" applyBorder="1"/>
    <xf numFmtId="0" fontId="0" fillId="0" borderId="18" xfId="0" applyBorder="1"/>
    <xf numFmtId="0" fontId="9" fillId="2" borderId="5" xfId="0" applyFont="1" applyFill="1" applyBorder="1" applyAlignment="1">
      <alignment horizontal="center"/>
    </xf>
    <xf numFmtId="0" fontId="9" fillId="2" borderId="2" xfId="0" applyFont="1" applyFill="1" applyBorder="1" applyAlignment="1">
      <alignment horizontal="center"/>
    </xf>
    <xf numFmtId="0" fontId="0" fillId="2" borderId="12" xfId="0" applyFill="1" applyBorder="1" applyAlignment="1">
      <alignment horizontal="center"/>
    </xf>
    <xf numFmtId="10" fontId="6" fillId="3" borderId="26" xfId="0" applyNumberFormat="1" applyFont="1" applyFill="1" applyBorder="1" applyAlignment="1">
      <alignment horizontal="center"/>
    </xf>
    <xf numFmtId="3" fontId="0" fillId="2" borderId="26" xfId="0" applyNumberFormat="1" applyFill="1" applyBorder="1" applyAlignment="1">
      <alignment horizontal="center"/>
    </xf>
    <xf numFmtId="10" fontId="6" fillId="3" borderId="27" xfId="0" applyNumberFormat="1" applyFont="1" applyFill="1" applyBorder="1" applyAlignment="1">
      <alignment horizontal="center"/>
    </xf>
    <xf numFmtId="3" fontId="0" fillId="2" borderId="9" xfId="0" applyNumberFormat="1" applyFill="1" applyBorder="1" applyAlignment="1">
      <alignment horizontal="center" vertical="center"/>
    </xf>
    <xf numFmtId="3" fontId="0" fillId="2" borderId="14" xfId="0" applyNumberFormat="1" applyFill="1" applyBorder="1" applyAlignment="1">
      <alignment horizontal="center"/>
    </xf>
    <xf numFmtId="169" fontId="0" fillId="2" borderId="0" xfId="0" applyNumberFormat="1" applyFill="1" applyBorder="1" applyAlignment="1">
      <alignment horizontal="center"/>
    </xf>
    <xf numFmtId="169" fontId="0" fillId="2" borderId="4" xfId="0" applyNumberFormat="1" applyFill="1" applyBorder="1" applyAlignment="1">
      <alignment horizontal="center"/>
    </xf>
    <xf numFmtId="4" fontId="19" fillId="2" borderId="1" xfId="0" applyNumberFormat="1" applyFont="1" applyFill="1" applyBorder="1" applyAlignment="1">
      <alignment horizontal="center" vertical="center"/>
    </xf>
    <xf numFmtId="4" fontId="19" fillId="2" borderId="3" xfId="0" applyNumberFormat="1" applyFont="1" applyFill="1" applyBorder="1" applyAlignment="1">
      <alignment horizontal="center" vertical="center"/>
    </xf>
    <xf numFmtId="0" fontId="0" fillId="2" borderId="19" xfId="0" applyFill="1" applyBorder="1"/>
    <xf numFmtId="0" fontId="12" fillId="2" borderId="5" xfId="0" applyFont="1" applyFill="1" applyBorder="1" applyAlignment="1">
      <alignment vertical="center" wrapText="1"/>
    </xf>
    <xf numFmtId="0" fontId="12" fillId="2" borderId="18" xfId="0" applyFont="1" applyFill="1" applyBorder="1" applyAlignment="1">
      <alignment vertical="center" wrapText="1"/>
    </xf>
    <xf numFmtId="168" fontId="0" fillId="0" borderId="0" xfId="0" applyNumberFormat="1" applyAlignment="1"/>
    <xf numFmtId="165" fontId="0" fillId="0" borderId="0" xfId="1" applyNumberFormat="1" applyFont="1"/>
    <xf numFmtId="0" fontId="5" fillId="3" borderId="4" xfId="0" applyFont="1" applyFill="1" applyBorder="1" applyAlignment="1">
      <alignment horizontal="left" vertical="center" wrapText="1"/>
    </xf>
    <xf numFmtId="0" fontId="0" fillId="0" borderId="8" xfId="0" applyBorder="1" applyAlignment="1">
      <alignment horizontal="left"/>
    </xf>
    <xf numFmtId="0" fontId="0" fillId="2" borderId="0" xfId="0" applyFill="1" applyAlignment="1">
      <alignment horizontal="left"/>
    </xf>
    <xf numFmtId="0" fontId="11" fillId="4" borderId="28" xfId="0" applyFont="1" applyFill="1" applyBorder="1" applyAlignment="1">
      <alignment horizontal="left"/>
    </xf>
    <xf numFmtId="165" fontId="11" fillId="3" borderId="28" xfId="1" applyNumberFormat="1" applyFont="1" applyFill="1" applyBorder="1" applyAlignment="1">
      <alignment wrapText="1"/>
    </xf>
    <xf numFmtId="165" fontId="11" fillId="3" borderId="29" xfId="1" applyNumberFormat="1" applyFont="1" applyFill="1" applyBorder="1" applyAlignment="1">
      <alignment wrapText="1"/>
    </xf>
    <xf numFmtId="165" fontId="11" fillId="3" borderId="29" xfId="1" applyNumberFormat="1" applyFont="1" applyFill="1" applyBorder="1" applyAlignment="1"/>
    <xf numFmtId="0" fontId="11" fillId="3" borderId="8" xfId="0" applyFont="1" applyFill="1" applyBorder="1" applyAlignment="1"/>
    <xf numFmtId="0" fontId="11" fillId="3" borderId="19" xfId="0" applyFont="1" applyFill="1" applyBorder="1" applyAlignment="1"/>
    <xf numFmtId="3" fontId="11" fillId="3" borderId="8" xfId="1" applyNumberFormat="1" applyFont="1" applyFill="1" applyBorder="1" applyAlignment="1">
      <alignment horizontal="center"/>
    </xf>
    <xf numFmtId="3" fontId="11" fillId="3" borderId="19" xfId="1" applyNumberFormat="1" applyFont="1" applyFill="1" applyBorder="1" applyAlignment="1">
      <alignment horizontal="center"/>
    </xf>
    <xf numFmtId="165" fontId="0" fillId="0" borderId="0" xfId="1" applyNumberFormat="1" applyFont="1" applyAlignment="1">
      <alignment horizontal="left"/>
    </xf>
    <xf numFmtId="0" fontId="0" fillId="0" borderId="0" xfId="0" applyAlignment="1">
      <alignment horizontal="left"/>
    </xf>
    <xf numFmtId="165" fontId="0" fillId="2" borderId="4" xfId="1" applyNumberFormat="1" applyFont="1" applyFill="1" applyBorder="1"/>
    <xf numFmtId="165" fontId="9" fillId="2" borderId="8" xfId="1" applyNumberFormat="1" applyFont="1" applyFill="1" applyBorder="1" applyAlignment="1">
      <alignment horizontal="center" vertical="center"/>
    </xf>
    <xf numFmtId="165" fontId="9" fillId="2" borderId="13" xfId="1" applyNumberFormat="1" applyFont="1" applyFill="1" applyBorder="1" applyAlignment="1">
      <alignment horizontal="center" vertical="center"/>
    </xf>
    <xf numFmtId="165" fontId="0" fillId="0" borderId="0" xfId="1" applyNumberFormat="1" applyFont="1" applyBorder="1"/>
    <xf numFmtId="0" fontId="7" fillId="0" borderId="0" xfId="2" applyFill="1" applyBorder="1" applyAlignment="1" applyProtection="1">
      <alignment horizontal="left" indent="1"/>
    </xf>
    <xf numFmtId="0" fontId="6" fillId="2" borderId="0" xfId="0" applyFont="1" applyFill="1" applyBorder="1"/>
    <xf numFmtId="0" fontId="6" fillId="2" borderId="0" xfId="0" applyFont="1" applyFill="1"/>
    <xf numFmtId="0" fontId="31" fillId="0" borderId="0" xfId="0" applyFont="1" applyBorder="1"/>
    <xf numFmtId="4" fontId="6" fillId="2" borderId="0" xfId="0" applyNumberFormat="1" applyFont="1" applyFill="1" applyBorder="1" applyAlignment="1">
      <alignment horizontal="right" vertical="center" wrapText="1" indent="1"/>
    </xf>
    <xf numFmtId="4" fontId="6" fillId="0" borderId="0" xfId="0" applyNumberFormat="1" applyFont="1" applyBorder="1"/>
    <xf numFmtId="165" fontId="2" fillId="0" borderId="0" xfId="1" applyNumberFormat="1" applyFont="1"/>
    <xf numFmtId="0" fontId="0" fillId="0" borderId="0" xfId="0" applyAlignment="1">
      <alignment vertical="justify"/>
    </xf>
    <xf numFmtId="4" fontId="0" fillId="0" borderId="0" xfId="0" applyNumberFormat="1" applyAlignment="1">
      <alignment vertical="justify"/>
    </xf>
    <xf numFmtId="0" fontId="6" fillId="0" borderId="0" xfId="0" applyFont="1" applyBorder="1" applyAlignment="1">
      <alignment vertical="justify"/>
    </xf>
    <xf numFmtId="0" fontId="6" fillId="2" borderId="0" xfId="0" applyFont="1" applyFill="1" applyBorder="1" applyAlignment="1">
      <alignment vertical="justify"/>
    </xf>
    <xf numFmtId="0" fontId="6" fillId="2" borderId="0" xfId="0" applyFont="1" applyFill="1" applyAlignment="1">
      <alignment vertical="justify"/>
    </xf>
    <xf numFmtId="0" fontId="6" fillId="0" borderId="0" xfId="0" applyFont="1"/>
    <xf numFmtId="4" fontId="6" fillId="2" borderId="0" xfId="0" applyNumberFormat="1" applyFont="1" applyFill="1" applyBorder="1"/>
    <xf numFmtId="0" fontId="6" fillId="0" borderId="0" xfId="0" applyFont="1" applyAlignment="1">
      <alignment vertical="justify"/>
    </xf>
    <xf numFmtId="4" fontId="6" fillId="0" borderId="0" xfId="0" applyNumberFormat="1" applyFont="1"/>
    <xf numFmtId="3" fontId="0" fillId="2" borderId="0" xfId="1" applyNumberFormat="1" applyFont="1" applyFill="1" applyBorder="1" applyAlignment="1">
      <alignment horizontal="center"/>
    </xf>
    <xf numFmtId="0" fontId="32" fillId="3" borderId="0" xfId="2" applyFont="1" applyFill="1" applyBorder="1" applyAlignment="1" applyProtection="1">
      <alignment horizontal="center" vertical="center" wrapText="1"/>
    </xf>
    <xf numFmtId="165" fontId="10" fillId="0" borderId="0" xfId="1" applyNumberFormat="1" applyFont="1" applyBorder="1" applyAlignment="1">
      <alignment horizontal="center"/>
    </xf>
    <xf numFmtId="3" fontId="0" fillId="2" borderId="30" xfId="1" applyNumberFormat="1" applyFont="1" applyFill="1" applyBorder="1" applyAlignment="1">
      <alignment horizontal="center"/>
    </xf>
    <xf numFmtId="0" fontId="23" fillId="0" borderId="0" xfId="0" applyFont="1" applyFill="1" applyBorder="1" applyAlignment="1">
      <alignment vertical="center" wrapText="1"/>
    </xf>
    <xf numFmtId="165" fontId="10" fillId="0" borderId="0" xfId="1" applyNumberFormat="1" applyFont="1" applyFill="1" applyBorder="1" applyAlignment="1">
      <alignment horizontal="center"/>
    </xf>
    <xf numFmtId="3" fontId="6" fillId="0" borderId="0" xfId="1" applyNumberFormat="1" applyFont="1" applyFill="1" applyBorder="1" applyAlignment="1">
      <alignment horizontal="center"/>
    </xf>
    <xf numFmtId="168" fontId="0" fillId="0" borderId="0" xfId="0" applyNumberFormat="1" applyFill="1" applyAlignment="1"/>
    <xf numFmtId="0" fontId="0" fillId="0" borderId="0" xfId="0" applyFill="1" applyAlignment="1"/>
    <xf numFmtId="3" fontId="15" fillId="0" borderId="33" xfId="1" applyNumberFormat="1" applyFont="1" applyFill="1" applyBorder="1" applyAlignment="1">
      <alignment horizontal="center"/>
    </xf>
    <xf numFmtId="3" fontId="0" fillId="0" borderId="34" xfId="1" applyNumberFormat="1" applyFont="1" applyFill="1" applyBorder="1" applyAlignment="1">
      <alignment horizontal="center"/>
    </xf>
    <xf numFmtId="0" fontId="14" fillId="0" borderId="0" xfId="0" applyFont="1" applyAlignment="1"/>
    <xf numFmtId="0" fontId="34" fillId="0" borderId="0" xfId="0" applyFont="1" applyAlignment="1"/>
    <xf numFmtId="0" fontId="0" fillId="5" borderId="0" xfId="0" applyFill="1"/>
    <xf numFmtId="0" fontId="0" fillId="0" borderId="43" xfId="0" applyBorder="1"/>
    <xf numFmtId="0" fontId="15" fillId="0" borderId="0" xfId="0" applyFont="1"/>
    <xf numFmtId="0" fontId="15" fillId="2" borderId="0" xfId="0" applyFont="1" applyFill="1"/>
    <xf numFmtId="0" fontId="15" fillId="2" borderId="0" xfId="0" applyFont="1" applyFill="1" applyAlignment="1">
      <alignment vertical="justify"/>
    </xf>
    <xf numFmtId="0" fontId="38" fillId="0" borderId="0" xfId="0" applyFont="1" applyBorder="1"/>
    <xf numFmtId="1" fontId="38" fillId="0" borderId="0" xfId="0" applyNumberFormat="1" applyFont="1" applyBorder="1" applyAlignment="1">
      <alignment horizontal="right"/>
    </xf>
    <xf numFmtId="1" fontId="38" fillId="0" borderId="0" xfId="0" applyNumberFormat="1" applyFont="1" applyBorder="1" applyAlignment="1"/>
    <xf numFmtId="0" fontId="38" fillId="2" borderId="0" xfId="0" applyFont="1" applyFill="1" applyBorder="1"/>
    <xf numFmtId="4" fontId="38" fillId="0" borderId="0" xfId="0" applyNumberFormat="1" applyFont="1" applyBorder="1" applyAlignment="1"/>
    <xf numFmtId="0" fontId="38" fillId="2" borderId="0" xfId="0" applyFont="1" applyFill="1" applyBorder="1" applyAlignment="1">
      <alignment vertical="justify"/>
    </xf>
    <xf numFmtId="0" fontId="35" fillId="0" borderId="0" xfId="0" applyFont="1"/>
    <xf numFmtId="165" fontId="35" fillId="0" borderId="0" xfId="1" applyNumberFormat="1" applyFont="1"/>
    <xf numFmtId="0" fontId="15" fillId="0" borderId="0" xfId="0" applyFont="1" applyAlignment="1" applyProtection="1">
      <alignment horizontal="left" indent="1"/>
    </xf>
    <xf numFmtId="3" fontId="0" fillId="0" borderId="0" xfId="0" applyNumberFormat="1" applyProtection="1"/>
    <xf numFmtId="3" fontId="0" fillId="0" borderId="0" xfId="0" applyNumberFormat="1" applyProtection="1">
      <protection locked="0"/>
    </xf>
    <xf numFmtId="1" fontId="0" fillId="0" borderId="0" xfId="0" applyNumberFormat="1" applyProtection="1">
      <protection locked="0"/>
    </xf>
    <xf numFmtId="0" fontId="0" fillId="0" borderId="0" xfId="0" applyProtection="1">
      <protection locked="0"/>
    </xf>
    <xf numFmtId="0" fontId="39" fillId="0" borderId="0" xfId="0" applyFont="1" applyFill="1" applyBorder="1" applyAlignment="1" applyProtection="1">
      <alignment horizontal="left"/>
    </xf>
    <xf numFmtId="3" fontId="0" fillId="0" borderId="0" xfId="0" applyNumberFormat="1" applyFill="1" applyBorder="1" applyProtection="1"/>
    <xf numFmtId="0" fontId="15" fillId="0" borderId="0" xfId="0" applyFont="1" applyFill="1" applyBorder="1" applyAlignment="1" applyProtection="1">
      <alignment horizontal="left" indent="1"/>
    </xf>
    <xf numFmtId="3" fontId="0" fillId="0" borderId="0" xfId="0" applyNumberFormat="1" applyFill="1" applyBorder="1" applyProtection="1">
      <protection locked="0"/>
    </xf>
    <xf numFmtId="1" fontId="0" fillId="0" borderId="0" xfId="0" applyNumberFormat="1" applyFill="1" applyBorder="1" applyProtection="1">
      <protection locked="0"/>
    </xf>
    <xf numFmtId="0" fontId="0" fillId="0" borderId="0" xfId="0" applyFill="1" applyBorder="1" applyProtection="1">
      <protection locked="0"/>
    </xf>
    <xf numFmtId="0" fontId="0" fillId="0" borderId="0" xfId="0" applyAlignment="1" applyProtection="1">
      <alignment horizontal="left" indent="1"/>
    </xf>
    <xf numFmtId="0" fontId="37" fillId="0" borderId="0" xfId="0" applyFont="1"/>
    <xf numFmtId="0" fontId="33" fillId="0" borderId="0" xfId="0" applyFont="1"/>
    <xf numFmtId="0" fontId="37" fillId="5" borderId="0" xfId="0" applyFont="1" applyFill="1" applyAlignment="1">
      <alignment horizontal="left"/>
    </xf>
    <xf numFmtId="0" fontId="0" fillId="0" borderId="0" xfId="0" applyAlignment="1"/>
    <xf numFmtId="0" fontId="15" fillId="0" borderId="0" xfId="4"/>
    <xf numFmtId="0" fontId="15" fillId="0" borderId="0" xfId="4" applyFill="1" applyBorder="1"/>
    <xf numFmtId="0" fontId="15" fillId="0" borderId="0" xfId="4" applyBorder="1"/>
    <xf numFmtId="0" fontId="15" fillId="2" borderId="0" xfId="4" applyFill="1" applyBorder="1" applyAlignment="1"/>
    <xf numFmtId="0" fontId="45" fillId="2" borderId="0" xfId="4" applyFont="1" applyFill="1" applyBorder="1"/>
    <xf numFmtId="0" fontId="44" fillId="0" borderId="0" xfId="2" applyFont="1" applyBorder="1" applyAlignment="1" applyProtection="1"/>
    <xf numFmtId="0" fontId="46" fillId="0" borderId="0" xfId="0" applyFont="1"/>
    <xf numFmtId="0" fontId="15" fillId="2" borderId="0" xfId="4" applyFont="1" applyFill="1" applyBorder="1" applyAlignment="1">
      <alignment horizontal="left" indent="8"/>
    </xf>
    <xf numFmtId="0" fontId="15" fillId="0" borderId="0" xfId="4" applyFont="1" applyFill="1" applyBorder="1" applyAlignment="1">
      <alignment horizontal="left" indent="8"/>
    </xf>
    <xf numFmtId="0" fontId="46" fillId="0" borderId="0" xfId="0" applyFont="1" applyAlignment="1">
      <alignment horizontal="left"/>
    </xf>
    <xf numFmtId="0" fontId="15" fillId="0" borderId="0" xfId="4" applyBorder="1" applyAlignment="1"/>
    <xf numFmtId="0" fontId="46" fillId="0" borderId="0" xfId="0" applyFont="1" applyBorder="1"/>
    <xf numFmtId="0" fontId="33" fillId="2" borderId="0" xfId="4" applyFont="1" applyFill="1" applyBorder="1"/>
    <xf numFmtId="0" fontId="33" fillId="2" borderId="0" xfId="4" applyFont="1" applyFill="1" applyBorder="1" applyAlignment="1">
      <alignment horizontal="left" indent="8"/>
    </xf>
    <xf numFmtId="0" fontId="46" fillId="2" borderId="0" xfId="0" applyFont="1" applyFill="1" applyBorder="1"/>
    <xf numFmtId="0" fontId="15" fillId="0" borderId="0" xfId="4" applyBorder="1" applyAlignment="1">
      <alignment horizontal="center"/>
    </xf>
    <xf numFmtId="0" fontId="46" fillId="0" borderId="0" xfId="0" applyFont="1" applyAlignment="1"/>
    <xf numFmtId="0" fontId="52" fillId="0" borderId="46" xfId="0" applyFont="1" applyFill="1" applyBorder="1" applyAlignment="1">
      <alignment horizontal="center" vertical="center" wrapText="1"/>
    </xf>
    <xf numFmtId="3" fontId="33" fillId="2" borderId="47" xfId="0" applyNumberFormat="1" applyFont="1" applyFill="1" applyBorder="1" applyAlignment="1">
      <alignment horizontal="center" vertical="center"/>
    </xf>
    <xf numFmtId="3" fontId="33" fillId="2" borderId="48" xfId="0" applyNumberFormat="1" applyFont="1" applyFill="1" applyBorder="1" applyAlignment="1">
      <alignment horizontal="center" vertical="center"/>
    </xf>
    <xf numFmtId="3" fontId="33" fillId="2" borderId="49" xfId="0" applyNumberFormat="1" applyFont="1" applyFill="1" applyBorder="1" applyAlignment="1">
      <alignment horizontal="center" vertical="center"/>
    </xf>
    <xf numFmtId="3" fontId="33" fillId="2" borderId="37" xfId="0" applyNumberFormat="1" applyFont="1" applyFill="1" applyBorder="1" applyAlignment="1">
      <alignment horizontal="center" vertical="center"/>
    </xf>
    <xf numFmtId="3" fontId="33" fillId="2" borderId="50" xfId="0" applyNumberFormat="1" applyFont="1" applyFill="1" applyBorder="1" applyAlignment="1">
      <alignment horizontal="center" vertical="center"/>
    </xf>
    <xf numFmtId="3" fontId="33" fillId="2" borderId="42" xfId="0" applyNumberFormat="1" applyFont="1" applyFill="1" applyBorder="1" applyAlignment="1">
      <alignment horizontal="center" vertical="center"/>
    </xf>
    <xf numFmtId="3" fontId="33" fillId="2" borderId="38" xfId="0" applyNumberFormat="1" applyFont="1" applyFill="1" applyBorder="1" applyAlignment="1">
      <alignment horizontal="center" vertical="center"/>
    </xf>
    <xf numFmtId="3" fontId="53" fillId="0" borderId="0" xfId="0" applyNumberFormat="1" applyFont="1" applyFill="1" applyBorder="1" applyAlignment="1">
      <alignment horizontal="left" vertical="center"/>
    </xf>
    <xf numFmtId="3" fontId="33" fillId="2" borderId="51" xfId="0" applyNumberFormat="1" applyFont="1" applyFill="1" applyBorder="1" applyAlignment="1">
      <alignment horizontal="center" vertical="center"/>
    </xf>
    <xf numFmtId="3" fontId="33" fillId="2" borderId="52" xfId="0" applyNumberFormat="1" applyFont="1" applyFill="1" applyBorder="1" applyAlignment="1">
      <alignment horizontal="center" vertical="center"/>
    </xf>
    <xf numFmtId="3" fontId="33" fillId="2" borderId="53" xfId="0" applyNumberFormat="1" applyFont="1" applyFill="1" applyBorder="1" applyAlignment="1">
      <alignment horizontal="center" vertical="center"/>
    </xf>
    <xf numFmtId="3" fontId="33" fillId="2" borderId="54" xfId="0" applyNumberFormat="1" applyFont="1" applyFill="1" applyBorder="1" applyAlignment="1">
      <alignment horizontal="center" vertical="center"/>
    </xf>
    <xf numFmtId="3" fontId="33" fillId="2" borderId="38" xfId="0" applyNumberFormat="1" applyFont="1" applyFill="1" applyBorder="1" applyAlignment="1">
      <alignment horizontal="left" vertical="center"/>
    </xf>
    <xf numFmtId="3" fontId="33" fillId="2" borderId="51" xfId="0" applyNumberFormat="1" applyFont="1" applyFill="1" applyBorder="1" applyAlignment="1">
      <alignment horizontal="left" vertical="center"/>
    </xf>
    <xf numFmtId="3" fontId="33" fillId="2" borderId="53" xfId="0" applyNumberFormat="1" applyFont="1" applyFill="1" applyBorder="1" applyAlignment="1">
      <alignment horizontal="left" vertical="center"/>
    </xf>
    <xf numFmtId="3" fontId="15" fillId="0" borderId="16" xfId="1" applyNumberFormat="1" applyFont="1" applyFill="1" applyBorder="1" applyAlignment="1">
      <alignment horizontal="center"/>
    </xf>
    <xf numFmtId="3" fontId="0" fillId="0" borderId="56" xfId="1" applyNumberFormat="1" applyFont="1" applyFill="1" applyBorder="1" applyAlignment="1">
      <alignment horizontal="center"/>
    </xf>
    <xf numFmtId="0" fontId="57" fillId="0" borderId="0" xfId="0" applyFont="1" applyFill="1" applyAlignment="1" applyProtection="1"/>
    <xf numFmtId="3" fontId="56" fillId="2" borderId="0" xfId="1" applyNumberFormat="1" applyFont="1" applyFill="1" applyBorder="1" applyAlignment="1">
      <alignment horizontal="left"/>
    </xf>
    <xf numFmtId="3" fontId="58" fillId="2" borderId="30" xfId="1" applyNumberFormat="1" applyFont="1" applyFill="1" applyBorder="1" applyAlignment="1">
      <alignment horizontal="center"/>
    </xf>
    <xf numFmtId="3" fontId="58" fillId="2" borderId="0" xfId="1" applyNumberFormat="1" applyFont="1" applyFill="1" applyBorder="1" applyAlignment="1">
      <alignment horizontal="center"/>
    </xf>
    <xf numFmtId="3" fontId="58" fillId="0" borderId="35" xfId="1" applyNumberFormat="1" applyFont="1" applyFill="1" applyBorder="1" applyAlignment="1">
      <alignment horizontal="center"/>
    </xf>
    <xf numFmtId="3" fontId="58" fillId="0" borderId="31" xfId="1" applyNumberFormat="1" applyFont="1" applyFill="1" applyBorder="1" applyAlignment="1">
      <alignment horizontal="center"/>
    </xf>
    <xf numFmtId="3" fontId="58" fillId="0" borderId="57" xfId="1" applyNumberFormat="1" applyFont="1" applyFill="1" applyBorder="1" applyAlignment="1">
      <alignment horizontal="center"/>
    </xf>
    <xf numFmtId="3" fontId="58" fillId="0" borderId="58" xfId="1" applyNumberFormat="1" applyFont="1" applyFill="1" applyBorder="1" applyAlignment="1">
      <alignment horizontal="center"/>
    </xf>
    <xf numFmtId="0" fontId="50" fillId="0" borderId="0" xfId="0" applyFont="1" applyFill="1" applyBorder="1" applyAlignment="1">
      <alignment horizontal="center" vertical="center" wrapText="1"/>
    </xf>
    <xf numFmtId="0" fontId="49" fillId="0" borderId="8" xfId="0" applyFont="1" applyFill="1" applyBorder="1" applyAlignment="1">
      <alignment horizontal="center" vertical="center" wrapText="1"/>
    </xf>
    <xf numFmtId="0" fontId="49" fillId="0" borderId="0" xfId="0" applyFont="1" applyFill="1" applyBorder="1" applyAlignment="1">
      <alignment horizontal="center" vertical="center" wrapText="1"/>
    </xf>
    <xf numFmtId="0" fontId="33" fillId="0" borderId="59" xfId="0" applyFont="1" applyBorder="1"/>
    <xf numFmtId="0" fontId="52" fillId="0" borderId="63" xfId="0" applyFont="1" applyFill="1" applyBorder="1" applyAlignment="1">
      <alignment horizontal="center" vertical="center" wrapText="1"/>
    </xf>
    <xf numFmtId="1" fontId="63" fillId="0" borderId="64" xfId="0" applyNumberFormat="1" applyFont="1" applyFill="1" applyBorder="1" applyAlignment="1">
      <alignment horizontal="center" vertical="center"/>
    </xf>
    <xf numFmtId="3" fontId="33" fillId="2" borderId="64" xfId="0" applyNumberFormat="1" applyFont="1" applyFill="1" applyBorder="1" applyAlignment="1">
      <alignment horizontal="center" vertical="center"/>
    </xf>
    <xf numFmtId="3" fontId="33" fillId="2" borderId="65" xfId="0" applyNumberFormat="1" applyFont="1" applyFill="1" applyBorder="1" applyAlignment="1">
      <alignment horizontal="center" vertical="center"/>
    </xf>
    <xf numFmtId="1" fontId="63" fillId="0" borderId="44" xfId="0" applyNumberFormat="1" applyFont="1" applyFill="1" applyBorder="1" applyAlignment="1">
      <alignment horizontal="center" vertical="center"/>
    </xf>
    <xf numFmtId="3" fontId="33" fillId="2" borderId="66" xfId="0" applyNumberFormat="1" applyFont="1" applyFill="1" applyBorder="1" applyAlignment="1">
      <alignment horizontal="center" vertical="center"/>
    </xf>
    <xf numFmtId="1" fontId="63" fillId="0" borderId="67" xfId="0" applyNumberFormat="1" applyFont="1" applyFill="1" applyBorder="1" applyAlignment="1">
      <alignment horizontal="center" vertical="center"/>
    </xf>
    <xf numFmtId="3" fontId="33" fillId="2" borderId="68" xfId="0" applyNumberFormat="1" applyFont="1" applyFill="1" applyBorder="1" applyAlignment="1">
      <alignment horizontal="center" vertical="center"/>
    </xf>
    <xf numFmtId="3" fontId="33" fillId="2" borderId="69" xfId="0" applyNumberFormat="1" applyFont="1" applyFill="1" applyBorder="1" applyAlignment="1">
      <alignment horizontal="center" vertical="center"/>
    </xf>
    <xf numFmtId="3" fontId="33" fillId="2" borderId="70" xfId="0" applyNumberFormat="1" applyFont="1" applyFill="1" applyBorder="1" applyAlignment="1">
      <alignment horizontal="center" vertical="center"/>
    </xf>
    <xf numFmtId="0" fontId="33" fillId="0" borderId="44" xfId="0" applyFont="1" applyBorder="1"/>
    <xf numFmtId="0" fontId="53" fillId="0" borderId="0" xfId="0" applyFont="1" applyFill="1" applyAlignment="1" applyProtection="1">
      <alignment horizontal="right"/>
    </xf>
    <xf numFmtId="0" fontId="52" fillId="0" borderId="45" xfId="0" applyFont="1" applyFill="1" applyBorder="1" applyProtection="1"/>
    <xf numFmtId="0" fontId="52" fillId="0" borderId="0" xfId="0" applyFont="1" applyFill="1" applyBorder="1" applyProtection="1"/>
    <xf numFmtId="0" fontId="52" fillId="0" borderId="0" xfId="0" applyFont="1" applyFill="1" applyBorder="1" applyAlignment="1" applyProtection="1">
      <alignment horizontal="right"/>
    </xf>
    <xf numFmtId="16" fontId="52" fillId="0" borderId="0" xfId="0" applyNumberFormat="1" applyFont="1" applyFill="1" applyBorder="1" applyAlignment="1" applyProtection="1">
      <alignment horizontal="right"/>
    </xf>
    <xf numFmtId="0" fontId="52" fillId="0" borderId="71" xfId="0" applyFont="1" applyFill="1" applyBorder="1" applyAlignment="1" applyProtection="1">
      <alignment horizontal="left"/>
    </xf>
    <xf numFmtId="3" fontId="53" fillId="0" borderId="71" xfId="0" applyNumberFormat="1" applyFont="1" applyFill="1" applyBorder="1" applyProtection="1"/>
    <xf numFmtId="0" fontId="53" fillId="0" borderId="0" xfId="0" applyFont="1" applyFill="1" applyAlignment="1" applyProtection="1">
      <alignment horizontal="left" indent="1"/>
    </xf>
    <xf numFmtId="3" fontId="53" fillId="0" borderId="0" xfId="0" applyNumberFormat="1" applyFont="1" applyFill="1" applyProtection="1"/>
    <xf numFmtId="3" fontId="53" fillId="0" borderId="0" xfId="0" applyNumberFormat="1" applyFont="1" applyFill="1" applyProtection="1">
      <protection locked="0"/>
    </xf>
    <xf numFmtId="1" fontId="53" fillId="0" borderId="0" xfId="0" applyNumberFormat="1" applyFont="1" applyFill="1" applyProtection="1">
      <protection locked="0"/>
    </xf>
    <xf numFmtId="0" fontId="53" fillId="0" borderId="0" xfId="0" applyFont="1" applyFill="1" applyProtection="1">
      <protection locked="0"/>
    </xf>
    <xf numFmtId="0" fontId="64" fillId="0" borderId="0" xfId="0" applyFont="1" applyFill="1" applyAlignment="1" applyProtection="1"/>
    <xf numFmtId="0" fontId="65" fillId="0" borderId="0" xfId="2" applyFont="1" applyAlignment="1" applyProtection="1"/>
    <xf numFmtId="0" fontId="1" fillId="0" borderId="0" xfId="5" applyFill="1"/>
    <xf numFmtId="0" fontId="1" fillId="0" borderId="0" xfId="5"/>
    <xf numFmtId="0" fontId="1" fillId="0" borderId="0" xfId="5" applyBorder="1"/>
    <xf numFmtId="0" fontId="1" fillId="0" borderId="0" xfId="5" applyFill="1" applyBorder="1"/>
    <xf numFmtId="0" fontId="29" fillId="0" borderId="0" xfId="5" applyFont="1" applyFill="1" applyBorder="1"/>
    <xf numFmtId="0" fontId="52" fillId="0" borderId="45" xfId="0" applyFont="1" applyFill="1" applyBorder="1" applyAlignment="1" applyProtection="1">
      <alignment horizontal="center"/>
    </xf>
    <xf numFmtId="0" fontId="56" fillId="0" borderId="0" xfId="0" applyFont="1" applyFill="1" applyBorder="1" applyAlignment="1" applyProtection="1">
      <alignment horizontal="left" vertical="center"/>
    </xf>
    <xf numFmtId="0" fontId="57" fillId="0" borderId="45" xfId="0" applyFont="1" applyFill="1" applyBorder="1" applyAlignment="1" applyProtection="1">
      <alignment horizontal="center"/>
    </xf>
    <xf numFmtId="0" fontId="56" fillId="0" borderId="0" xfId="0" applyFont="1" applyBorder="1" applyAlignment="1">
      <alignment horizontal="center" vertical="center"/>
    </xf>
    <xf numFmtId="0" fontId="57" fillId="0" borderId="45" xfId="0" applyFont="1" applyFill="1" applyBorder="1" applyAlignment="1" applyProtection="1">
      <alignment horizontal="left"/>
    </xf>
    <xf numFmtId="0" fontId="57" fillId="0" borderId="46" xfId="0" applyFont="1" applyFill="1" applyBorder="1" applyAlignment="1">
      <alignment horizontal="center" vertical="center" wrapText="1"/>
    </xf>
    <xf numFmtId="0" fontId="63" fillId="0" borderId="46" xfId="0" applyFont="1" applyFill="1" applyBorder="1" applyAlignment="1">
      <alignment horizontal="center" vertical="center" wrapText="1"/>
    </xf>
    <xf numFmtId="0" fontId="7" fillId="0" borderId="0" xfId="2" applyBorder="1" applyAlignment="1" applyProtection="1">
      <alignment horizontal="center" vertical="center" wrapText="1"/>
    </xf>
    <xf numFmtId="0" fontId="15" fillId="0" borderId="80" xfId="0" applyFont="1" applyFill="1" applyBorder="1"/>
    <xf numFmtId="1" fontId="72" fillId="0" borderId="71" xfId="0" applyNumberFormat="1" applyFont="1" applyFill="1" applyBorder="1" applyAlignment="1">
      <alignment horizontal="right"/>
    </xf>
    <xf numFmtId="0" fontId="14" fillId="0" borderId="80" xfId="0" applyFont="1" applyFill="1" applyBorder="1" applyAlignment="1">
      <alignment horizontal="center" vertical="center"/>
    </xf>
    <xf numFmtId="0" fontId="14" fillId="0" borderId="83" xfId="0" applyFont="1" applyFill="1" applyBorder="1"/>
    <xf numFmtId="3" fontId="56" fillId="0" borderId="0" xfId="0" applyNumberFormat="1" applyFont="1" applyFill="1" applyBorder="1" applyAlignment="1">
      <alignment horizontal="right" vertical="center"/>
    </xf>
    <xf numFmtId="0" fontId="14" fillId="0" borderId="80" xfId="0" applyFont="1" applyFill="1" applyBorder="1"/>
    <xf numFmtId="3" fontId="56" fillId="0" borderId="71" xfId="0" applyNumberFormat="1" applyFont="1" applyFill="1" applyBorder="1" applyAlignment="1">
      <alignment horizontal="right" vertical="center"/>
    </xf>
    <xf numFmtId="0" fontId="14" fillId="0" borderId="84" xfId="0" applyFont="1" applyFill="1" applyBorder="1" applyAlignment="1"/>
    <xf numFmtId="3" fontId="56" fillId="0" borderId="84" xfId="0" applyNumberFormat="1" applyFont="1" applyFill="1" applyBorder="1" applyAlignment="1">
      <alignment horizontal="right" vertical="center"/>
    </xf>
    <xf numFmtId="3" fontId="55" fillId="0" borderId="85" xfId="0" applyNumberFormat="1" applyFont="1" applyFill="1" applyBorder="1" applyAlignment="1">
      <alignment horizontal="left" vertical="center"/>
    </xf>
    <xf numFmtId="3" fontId="55" fillId="0" borderId="84" xfId="0" applyNumberFormat="1" applyFont="1" applyFill="1" applyBorder="1" applyAlignment="1">
      <alignment horizontal="right" vertical="center"/>
    </xf>
    <xf numFmtId="0" fontId="57" fillId="0" borderId="89" xfId="0" applyFont="1" applyFill="1" applyBorder="1" applyAlignment="1">
      <alignment horizontal="center" vertical="center" wrapText="1"/>
    </xf>
    <xf numFmtId="0" fontId="52" fillId="0" borderId="88" xfId="0" applyFont="1" applyFill="1" applyBorder="1" applyAlignment="1" applyProtection="1">
      <alignment horizontal="center"/>
    </xf>
    <xf numFmtId="0" fontId="74" fillId="0" borderId="92" xfId="0" applyFont="1" applyFill="1" applyBorder="1" applyAlignment="1">
      <alignment horizontal="left" vertical="center" wrapText="1"/>
    </xf>
    <xf numFmtId="0" fontId="74" fillId="0" borderId="93" xfId="0" applyFont="1" applyFill="1" applyBorder="1" applyAlignment="1">
      <alignment horizontal="left" vertical="center" wrapText="1"/>
    </xf>
    <xf numFmtId="0" fontId="74" fillId="0" borderId="94" xfId="0" applyFont="1" applyFill="1" applyBorder="1" applyAlignment="1">
      <alignment horizontal="left" vertical="center" wrapText="1"/>
    </xf>
    <xf numFmtId="0" fontId="74" fillId="0" borderId="91" xfId="0" applyFont="1" applyFill="1" applyBorder="1" applyAlignment="1">
      <alignment horizontal="center" vertical="center" wrapText="1"/>
    </xf>
    <xf numFmtId="0" fontId="77" fillId="0" borderId="89" xfId="0" applyFont="1" applyFill="1" applyBorder="1" applyAlignment="1">
      <alignment horizontal="center" vertical="center" wrapText="1"/>
    </xf>
    <xf numFmtId="0" fontId="37" fillId="0" borderId="0" xfId="0" applyFont="1" applyAlignment="1">
      <alignment vertical="center"/>
    </xf>
    <xf numFmtId="0" fontId="0" fillId="0" borderId="95" xfId="0" applyBorder="1"/>
    <xf numFmtId="0" fontId="0" fillId="0" borderId="98" xfId="0" applyBorder="1"/>
    <xf numFmtId="0" fontId="9" fillId="0" borderId="97" xfId="0" applyFont="1" applyBorder="1" applyAlignment="1">
      <alignment horizontal="center" vertical="center" wrapText="1"/>
    </xf>
    <xf numFmtId="0" fontId="63" fillId="0" borderId="0" xfId="0" applyFont="1" applyFill="1" applyBorder="1" applyAlignment="1">
      <alignment vertical="center" wrapText="1"/>
    </xf>
    <xf numFmtId="3" fontId="79" fillId="0" borderId="0" xfId="0" applyNumberFormat="1" applyFont="1" applyFill="1" applyBorder="1" applyAlignment="1">
      <alignment horizontal="right" vertical="center"/>
    </xf>
    <xf numFmtId="4" fontId="79" fillId="0" borderId="0" xfId="0" applyNumberFormat="1" applyFont="1" applyFill="1" applyBorder="1" applyAlignment="1">
      <alignment horizontal="right" vertical="center"/>
    </xf>
    <xf numFmtId="0" fontId="0" fillId="0" borderId="88" xfId="0" applyBorder="1"/>
    <xf numFmtId="0" fontId="31" fillId="0" borderId="88" xfId="0" applyFont="1" applyBorder="1"/>
    <xf numFmtId="0" fontId="63" fillId="0" borderId="88" xfId="0" applyFont="1" applyFill="1" applyBorder="1" applyAlignment="1">
      <alignment vertical="center" wrapText="1"/>
    </xf>
    <xf numFmtId="0" fontId="78" fillId="0" borderId="99" xfId="0" applyFont="1" applyFill="1" applyBorder="1"/>
    <xf numFmtId="0" fontId="52" fillId="0" borderId="99" xfId="0" applyFont="1" applyFill="1" applyBorder="1" applyAlignment="1">
      <alignment horizontal="right" vertical="center" wrapText="1"/>
    </xf>
    <xf numFmtId="0" fontId="6" fillId="0" borderId="0" xfId="0" applyFont="1" applyFill="1" applyBorder="1"/>
    <xf numFmtId="0" fontId="33" fillId="0" borderId="86" xfId="0" applyFont="1" applyFill="1" applyBorder="1" applyAlignment="1">
      <alignment horizontal="center" vertical="center" wrapText="1"/>
    </xf>
    <xf numFmtId="4" fontId="75" fillId="0" borderId="0" xfId="0" applyNumberFormat="1" applyFont="1" applyFill="1" applyBorder="1" applyAlignment="1">
      <alignment horizontal="center" vertical="center" wrapText="1"/>
    </xf>
    <xf numFmtId="4" fontId="0" fillId="0" borderId="0" xfId="0" applyNumberFormat="1" applyFill="1" applyAlignment="1">
      <alignment vertical="justify"/>
    </xf>
    <xf numFmtId="4" fontId="75" fillId="0" borderId="87" xfId="0" applyNumberFormat="1" applyFont="1" applyFill="1" applyBorder="1" applyAlignment="1">
      <alignment horizontal="center" vertical="center" wrapText="1"/>
    </xf>
    <xf numFmtId="4" fontId="76" fillId="0" borderId="90" xfId="0" applyNumberFormat="1" applyFont="1" applyFill="1" applyBorder="1" applyAlignment="1">
      <alignment horizontal="center" vertical="center" wrapText="1"/>
    </xf>
    <xf numFmtId="4" fontId="0" fillId="0" borderId="0" xfId="0" applyNumberFormat="1" applyFill="1"/>
    <xf numFmtId="0" fontId="6" fillId="0" borderId="0" xfId="0" applyFont="1" applyFill="1"/>
    <xf numFmtId="4" fontId="6" fillId="0" borderId="0" xfId="0" applyNumberFormat="1" applyFont="1" applyFill="1" applyBorder="1"/>
    <xf numFmtId="4" fontId="6" fillId="0" borderId="0" xfId="0" applyNumberFormat="1" applyFont="1" applyFill="1" applyBorder="1" applyAlignment="1">
      <alignment horizontal="right" vertical="center" wrapText="1" indent="1"/>
    </xf>
    <xf numFmtId="0" fontId="30" fillId="0" borderId="0" xfId="0" applyFont="1" applyFill="1" applyBorder="1"/>
    <xf numFmtId="4" fontId="6" fillId="0" borderId="0" xfId="0" applyNumberFormat="1" applyFont="1" applyFill="1"/>
    <xf numFmtId="0" fontId="31" fillId="0" borderId="0" xfId="0" applyFont="1" applyFill="1" applyBorder="1"/>
    <xf numFmtId="0" fontId="37" fillId="0" borderId="0" xfId="0" applyFont="1" applyFill="1" applyAlignment="1">
      <alignment vertical="center"/>
    </xf>
    <xf numFmtId="0" fontId="65" fillId="0" borderId="0" xfId="2" applyFont="1" applyFill="1" applyAlignment="1" applyProtection="1"/>
    <xf numFmtId="0" fontId="2" fillId="2" borderId="0" xfId="0" applyFont="1" applyFill="1"/>
    <xf numFmtId="0" fontId="2" fillId="2" borderId="0" xfId="0" applyFont="1" applyFill="1" applyBorder="1"/>
    <xf numFmtId="0" fontId="2" fillId="2" borderId="0" xfId="0" applyFont="1" applyFill="1" applyBorder="1" applyAlignment="1">
      <alignment vertical="justify"/>
    </xf>
    <xf numFmtId="0" fontId="2" fillId="0" borderId="0" xfId="0" applyFont="1" applyAlignment="1">
      <alignment vertical="justify"/>
    </xf>
    <xf numFmtId="0" fontId="6" fillId="0" borderId="0" xfId="0" applyFont="1" applyFill="1" applyBorder="1" applyAlignment="1">
      <alignment vertical="justify"/>
    </xf>
    <xf numFmtId="0" fontId="0" fillId="0" borderId="0" xfId="0" applyFill="1" applyAlignment="1">
      <alignment vertical="justify"/>
    </xf>
    <xf numFmtId="0" fontId="6" fillId="0" borderId="0" xfId="0" applyFont="1" applyFill="1" applyAlignment="1">
      <alignment vertical="justify"/>
    </xf>
    <xf numFmtId="0" fontId="37" fillId="0" borderId="0" xfId="0" applyFont="1" applyFill="1" applyAlignment="1"/>
    <xf numFmtId="0" fontId="4" fillId="0" borderId="0" xfId="0" applyFont="1" applyFill="1" applyBorder="1" applyAlignment="1">
      <alignment vertical="justify"/>
    </xf>
    <xf numFmtId="0" fontId="74" fillId="0" borderId="0" xfId="0" applyFont="1" applyFill="1" applyBorder="1" applyAlignment="1">
      <alignment horizontal="left" vertical="center" wrapText="1"/>
    </xf>
    <xf numFmtId="4" fontId="76" fillId="0" borderId="0" xfId="0" applyNumberFormat="1" applyFont="1" applyFill="1" applyBorder="1" applyAlignment="1">
      <alignment horizontal="center" vertical="center" wrapText="1"/>
    </xf>
    <xf numFmtId="0" fontId="0" fillId="0" borderId="0" xfId="0" applyAlignment="1"/>
    <xf numFmtId="0" fontId="60" fillId="0" borderId="0" xfId="0" applyFont="1" applyFill="1" applyBorder="1" applyAlignment="1">
      <alignment horizontal="center" vertical="center" wrapText="1"/>
    </xf>
    <xf numFmtId="0" fontId="63" fillId="0" borderId="0" xfId="0" applyFont="1"/>
    <xf numFmtId="3" fontId="79" fillId="0" borderId="88" xfId="0" applyNumberFormat="1" applyFont="1" applyFill="1" applyBorder="1" applyAlignment="1">
      <alignment horizontal="right" vertical="center"/>
    </xf>
    <xf numFmtId="3" fontId="0" fillId="2" borderId="47" xfId="0" applyNumberFormat="1" applyFill="1" applyBorder="1" applyAlignment="1">
      <alignment horizontal="left" vertical="center"/>
    </xf>
    <xf numFmtId="3" fontId="0" fillId="2" borderId="51" xfId="0" applyNumberFormat="1" applyFill="1" applyBorder="1" applyAlignment="1">
      <alignment horizontal="left" vertical="center"/>
    </xf>
    <xf numFmtId="3" fontId="55" fillId="2" borderId="88" xfId="1" applyNumberFormat="1" applyFont="1" applyFill="1" applyBorder="1" applyAlignment="1">
      <alignment horizontal="left"/>
    </xf>
    <xf numFmtId="3" fontId="0" fillId="2" borderId="88" xfId="1" applyNumberFormat="1" applyFont="1" applyFill="1" applyBorder="1" applyAlignment="1">
      <alignment horizontal="center"/>
    </xf>
    <xf numFmtId="3" fontId="59" fillId="2" borderId="88" xfId="1" applyNumberFormat="1" applyFont="1" applyFill="1" applyBorder="1" applyAlignment="1">
      <alignment horizontal="center"/>
    </xf>
    <xf numFmtId="0" fontId="52" fillId="0" borderId="0" xfId="0" applyFont="1" applyFill="1" applyBorder="1" applyAlignment="1">
      <alignment horizontal="center" vertical="center" wrapText="1"/>
    </xf>
    <xf numFmtId="0" fontId="52" fillId="0" borderId="89" xfId="0" applyFont="1" applyFill="1" applyBorder="1" applyAlignment="1">
      <alignment horizontal="center" vertical="center" wrapText="1"/>
    </xf>
    <xf numFmtId="0" fontId="0" fillId="0" borderId="88" xfId="0" applyBorder="1" applyAlignment="1"/>
    <xf numFmtId="0" fontId="51" fillId="0" borderId="88" xfId="0" applyFont="1" applyFill="1" applyBorder="1" applyAlignment="1">
      <alignment horizontal="center"/>
    </xf>
    <xf numFmtId="0" fontId="52" fillId="0" borderId="89" xfId="0" applyFont="1" applyFill="1" applyBorder="1" applyAlignment="1">
      <alignment horizontal="right" vertical="center" wrapText="1"/>
    </xf>
    <xf numFmtId="3" fontId="54" fillId="0" borderId="100" xfId="0" applyNumberFormat="1" applyFont="1" applyFill="1" applyBorder="1" applyAlignment="1">
      <alignment horizontal="center" vertical="center"/>
    </xf>
    <xf numFmtId="0" fontId="52" fillId="0" borderId="88" xfId="0" applyFont="1" applyFill="1" applyBorder="1" applyProtection="1"/>
    <xf numFmtId="0" fontId="52" fillId="0" borderId="88" xfId="0" applyFont="1" applyFill="1" applyBorder="1" applyAlignment="1" applyProtection="1">
      <alignment horizontal="right"/>
    </xf>
    <xf numFmtId="16" fontId="52" fillId="0" borderId="88" xfId="0" applyNumberFormat="1" applyFont="1" applyFill="1" applyBorder="1" applyAlignment="1" applyProtection="1">
      <alignment horizontal="right"/>
    </xf>
    <xf numFmtId="0" fontId="47" fillId="8" borderId="0" xfId="0" applyFont="1" applyFill="1" applyProtection="1"/>
    <xf numFmtId="0" fontId="51" fillId="0" borderId="88" xfId="0" applyFont="1" applyFill="1" applyBorder="1" applyAlignment="1">
      <alignment horizontal="center"/>
    </xf>
    <xf numFmtId="0" fontId="0" fillId="0" borderId="0" xfId="0" applyBorder="1" applyAlignment="1"/>
    <xf numFmtId="0" fontId="60" fillId="3" borderId="0" xfId="0" applyFont="1" applyFill="1" applyBorder="1" applyAlignment="1">
      <alignment vertical="center" wrapText="1"/>
    </xf>
    <xf numFmtId="3" fontId="59" fillId="2" borderId="0" xfId="1" applyNumberFormat="1" applyFont="1" applyFill="1" applyBorder="1" applyAlignment="1">
      <alignment horizontal="center"/>
    </xf>
    <xf numFmtId="0" fontId="52" fillId="0" borderId="0" xfId="0" applyFont="1" applyFill="1" applyBorder="1" applyAlignment="1">
      <alignment horizontal="right" vertical="center" wrapText="1"/>
    </xf>
    <xf numFmtId="3" fontId="56" fillId="0" borderId="103" xfId="0" applyNumberFormat="1" applyFont="1" applyFill="1" applyBorder="1" applyAlignment="1">
      <alignment horizontal="right" vertical="center"/>
    </xf>
    <xf numFmtId="0" fontId="14" fillId="0" borderId="71" xfId="0" applyFont="1" applyFill="1" applyBorder="1" applyAlignment="1">
      <alignment horizontal="center" vertical="center"/>
    </xf>
    <xf numFmtId="1" fontId="72" fillId="0" borderId="0" xfId="0" applyNumberFormat="1" applyFont="1" applyFill="1" applyBorder="1" applyAlignment="1">
      <alignment horizontal="right"/>
    </xf>
    <xf numFmtId="0" fontId="0" fillId="0" borderId="104" xfId="0" applyBorder="1"/>
    <xf numFmtId="0" fontId="60" fillId="0" borderId="0" xfId="0" applyFont="1" applyFill="1" applyBorder="1" applyAlignment="1">
      <alignment vertical="center" wrapText="1"/>
    </xf>
    <xf numFmtId="4" fontId="56" fillId="0" borderId="0" xfId="0" applyNumberFormat="1" applyFont="1" applyBorder="1" applyAlignment="1">
      <alignment horizontal="center" vertical="center"/>
    </xf>
    <xf numFmtId="0" fontId="50" fillId="0" borderId="0" xfId="0" applyFont="1" applyFill="1" applyBorder="1" applyAlignment="1">
      <alignment vertical="center" wrapText="1"/>
    </xf>
    <xf numFmtId="3" fontId="0" fillId="0" borderId="0" xfId="0" applyNumberFormat="1"/>
    <xf numFmtId="3" fontId="0" fillId="2" borderId="55" xfId="1" applyNumberFormat="1" applyFont="1" applyFill="1" applyBorder="1" applyAlignment="1">
      <alignment horizontal="center"/>
    </xf>
    <xf numFmtId="3" fontId="58" fillId="0" borderId="0" xfId="1" applyNumberFormat="1" applyFont="1" applyFill="1" applyBorder="1" applyAlignment="1">
      <alignment horizontal="center"/>
    </xf>
    <xf numFmtId="0" fontId="69" fillId="6" borderId="44" xfId="0" applyFont="1" applyFill="1" applyBorder="1" applyAlignment="1">
      <alignment vertical="center" wrapText="1"/>
    </xf>
    <xf numFmtId="0" fontId="68" fillId="6" borderId="0" xfId="0" applyFont="1" applyFill="1" applyBorder="1" applyAlignment="1">
      <alignment vertical="center" wrapText="1"/>
    </xf>
    <xf numFmtId="0" fontId="51" fillId="0" borderId="88" xfId="0" applyFont="1" applyFill="1" applyBorder="1" applyAlignment="1">
      <alignment horizontal="center"/>
    </xf>
    <xf numFmtId="1" fontId="52" fillId="0" borderId="71" xfId="0" applyNumberFormat="1" applyFont="1" applyFill="1" applyBorder="1" applyAlignment="1">
      <alignment horizontal="right"/>
    </xf>
    <xf numFmtId="0" fontId="37" fillId="0" borderId="0" xfId="0" applyFont="1" applyFill="1"/>
    <xf numFmtId="0" fontId="14" fillId="0" borderId="106" xfId="0" applyFont="1" applyFill="1" applyBorder="1"/>
    <xf numFmtId="0" fontId="14" fillId="0" borderId="107" xfId="0" applyFont="1" applyFill="1" applyBorder="1" applyAlignment="1">
      <alignment horizontal="center" vertical="center"/>
    </xf>
    <xf numFmtId="3" fontId="56" fillId="0" borderId="101" xfId="0" applyNumberFormat="1" applyFont="1" applyFill="1" applyBorder="1" applyAlignment="1">
      <alignment horizontal="right" vertical="center"/>
    </xf>
    <xf numFmtId="3" fontId="56" fillId="0" borderId="102" xfId="0" applyNumberFormat="1" applyFont="1" applyFill="1" applyBorder="1" applyAlignment="1">
      <alignment horizontal="right" vertical="center"/>
    </xf>
    <xf numFmtId="3" fontId="56" fillId="0" borderId="105" xfId="0" applyNumberFormat="1" applyFont="1" applyFill="1" applyBorder="1" applyAlignment="1">
      <alignment horizontal="right" vertical="center"/>
    </xf>
    <xf numFmtId="1" fontId="72" fillId="0" borderId="108" xfId="0" applyNumberFormat="1" applyFont="1" applyFill="1" applyBorder="1" applyAlignment="1">
      <alignment horizontal="right"/>
    </xf>
    <xf numFmtId="3" fontId="74" fillId="0" borderId="85" xfId="0" applyNumberFormat="1" applyFont="1" applyFill="1" applyBorder="1" applyAlignment="1">
      <alignment horizontal="left" vertical="center"/>
    </xf>
    <xf numFmtId="3" fontId="74" fillId="0" borderId="84" xfId="0" applyNumberFormat="1" applyFont="1" applyFill="1" applyBorder="1" applyAlignment="1">
      <alignment horizontal="right" vertical="center"/>
    </xf>
    <xf numFmtId="0" fontId="14" fillId="0" borderId="0" xfId="0" applyFont="1"/>
    <xf numFmtId="20" fontId="0" fillId="0" borderId="0" xfId="0" applyNumberFormat="1"/>
    <xf numFmtId="3" fontId="83" fillId="2" borderId="0" xfId="0" applyNumberFormat="1" applyFont="1" applyFill="1"/>
    <xf numFmtId="3" fontId="33" fillId="2" borderId="8" xfId="0" applyNumberFormat="1" applyFont="1" applyFill="1" applyBorder="1" applyAlignment="1">
      <alignment horizontal="center" vertical="center"/>
    </xf>
    <xf numFmtId="3" fontId="33" fillId="2" borderId="0" xfId="0" applyNumberFormat="1" applyFont="1" applyFill="1" applyBorder="1" applyAlignment="1">
      <alignment horizontal="center" vertical="center"/>
    </xf>
    <xf numFmtId="0" fontId="2" fillId="0" borderId="0" xfId="0" applyFont="1" applyFill="1"/>
    <xf numFmtId="3" fontId="0" fillId="0" borderId="0" xfId="1" applyNumberFormat="1" applyFont="1" applyFill="1" applyBorder="1" applyAlignment="1">
      <alignment horizontal="right"/>
    </xf>
    <xf numFmtId="3" fontId="54" fillId="0" borderId="100" xfId="0" applyNumberFormat="1" applyFont="1" applyFill="1" applyBorder="1" applyAlignment="1">
      <alignment horizontal="left" vertical="center"/>
    </xf>
    <xf numFmtId="3" fontId="54" fillId="0" borderId="100" xfId="0" applyNumberFormat="1" applyFont="1" applyFill="1" applyBorder="1" applyAlignment="1">
      <alignment vertical="center"/>
    </xf>
    <xf numFmtId="0" fontId="63" fillId="0" borderId="0" xfId="2" applyFont="1" applyAlignment="1" applyProtection="1"/>
    <xf numFmtId="0" fontId="33" fillId="0" borderId="0" xfId="4" applyFont="1" applyBorder="1"/>
    <xf numFmtId="0" fontId="63" fillId="0" borderId="0" xfId="2" applyFont="1" applyBorder="1" applyAlignment="1" applyProtection="1"/>
    <xf numFmtId="0" fontId="33" fillId="0" borderId="0" xfId="4" applyFont="1"/>
    <xf numFmtId="0" fontId="33" fillId="0" borderId="0" xfId="4" applyFont="1" applyAlignment="1"/>
    <xf numFmtId="0" fontId="74" fillId="0" borderId="0" xfId="4" applyFont="1"/>
    <xf numFmtId="0" fontId="33" fillId="2" borderId="0" xfId="4" applyFont="1" applyFill="1" applyBorder="1" applyAlignment="1"/>
    <xf numFmtId="0" fontId="84" fillId="2" borderId="0" xfId="2" applyFont="1" applyFill="1" applyBorder="1" applyAlignment="1" applyProtection="1"/>
    <xf numFmtId="3" fontId="33" fillId="0" borderId="53" xfId="0" applyNumberFormat="1" applyFont="1" applyFill="1" applyBorder="1" applyAlignment="1">
      <alignment horizontal="left" vertical="center"/>
    </xf>
    <xf numFmtId="3" fontId="33" fillId="0" borderId="38" xfId="0" applyNumberFormat="1" applyFont="1" applyFill="1" applyBorder="1" applyAlignment="1">
      <alignment horizontal="left" vertical="center"/>
    </xf>
    <xf numFmtId="1" fontId="63" fillId="0" borderId="0" xfId="0" applyNumberFormat="1" applyFont="1" applyFill="1" applyBorder="1" applyAlignment="1">
      <alignment horizontal="center" vertical="center"/>
    </xf>
    <xf numFmtId="0" fontId="50" fillId="2" borderId="0" xfId="0" applyFont="1" applyFill="1" applyBorder="1" applyAlignment="1">
      <alignment horizontal="center"/>
    </xf>
    <xf numFmtId="0" fontId="85" fillId="2" borderId="15" xfId="0" applyFont="1" applyFill="1" applyBorder="1" applyAlignment="1">
      <alignment horizontal="center"/>
    </xf>
    <xf numFmtId="0" fontId="33" fillId="0" borderId="0" xfId="0" applyFont="1" applyBorder="1"/>
    <xf numFmtId="0" fontId="62" fillId="0" borderId="88" xfId="0" applyFont="1" applyFill="1" applyBorder="1" applyAlignment="1">
      <alignment horizontal="center"/>
    </xf>
    <xf numFmtId="0" fontId="33" fillId="0" borderId="88" xfId="0" applyFont="1" applyBorder="1"/>
    <xf numFmtId="0" fontId="53" fillId="0" borderId="0" xfId="0" applyFont="1" applyFill="1" applyAlignment="1" applyProtection="1"/>
    <xf numFmtId="3" fontId="33" fillId="2" borderId="30" xfId="1" applyNumberFormat="1" applyFont="1" applyFill="1" applyBorder="1" applyAlignment="1">
      <alignment horizontal="center"/>
    </xf>
    <xf numFmtId="3" fontId="33" fillId="2" borderId="0" xfId="1" applyNumberFormat="1" applyFont="1" applyFill="1" applyBorder="1" applyAlignment="1">
      <alignment horizontal="center"/>
    </xf>
    <xf numFmtId="3" fontId="33" fillId="0" borderId="33" xfId="1" applyNumberFormat="1" applyFont="1" applyFill="1" applyBorder="1" applyAlignment="1">
      <alignment horizontal="center"/>
    </xf>
    <xf numFmtId="3" fontId="33" fillId="0" borderId="34" xfId="1" applyNumberFormat="1" applyFont="1" applyFill="1" applyBorder="1" applyAlignment="1">
      <alignment horizontal="center"/>
    </xf>
    <xf numFmtId="3" fontId="33" fillId="0" borderId="35" xfId="1" applyNumberFormat="1" applyFont="1" applyFill="1" applyBorder="1" applyAlignment="1">
      <alignment horizontal="center"/>
    </xf>
    <xf numFmtId="3" fontId="33" fillId="0" borderId="31" xfId="1" applyNumberFormat="1" applyFont="1" applyFill="1" applyBorder="1" applyAlignment="1">
      <alignment horizontal="center"/>
    </xf>
    <xf numFmtId="3" fontId="33" fillId="0" borderId="16" xfId="1" applyNumberFormat="1" applyFont="1" applyFill="1" applyBorder="1" applyAlignment="1">
      <alignment horizontal="center"/>
    </xf>
    <xf numFmtId="3" fontId="33" fillId="0" borderId="56" xfId="1" applyNumberFormat="1" applyFont="1" applyFill="1" applyBorder="1" applyAlignment="1">
      <alignment horizontal="center"/>
    </xf>
    <xf numFmtId="3" fontId="33" fillId="0" borderId="57" xfId="1" applyNumberFormat="1" applyFont="1" applyFill="1" applyBorder="1" applyAlignment="1">
      <alignment horizontal="center"/>
    </xf>
    <xf numFmtId="3" fontId="33" fillId="0" borderId="58" xfId="1" applyNumberFormat="1" applyFont="1" applyFill="1" applyBorder="1" applyAlignment="1">
      <alignment horizontal="center"/>
    </xf>
    <xf numFmtId="3" fontId="33" fillId="2" borderId="0" xfId="1" applyNumberFormat="1" applyFont="1" applyFill="1" applyBorder="1" applyAlignment="1">
      <alignment horizontal="left"/>
    </xf>
    <xf numFmtId="3" fontId="74" fillId="2" borderId="88" xfId="1" applyNumberFormat="1" applyFont="1" applyFill="1" applyBorder="1" applyAlignment="1">
      <alignment horizontal="left"/>
    </xf>
    <xf numFmtId="3" fontId="33" fillId="2" borderId="88" xfId="1" applyNumberFormat="1" applyFont="1" applyFill="1" applyBorder="1" applyAlignment="1">
      <alignment horizontal="center"/>
    </xf>
    <xf numFmtId="3" fontId="74" fillId="2" borderId="88" xfId="1" applyNumberFormat="1" applyFont="1" applyFill="1" applyBorder="1" applyAlignment="1">
      <alignment horizontal="center"/>
    </xf>
    <xf numFmtId="3" fontId="74" fillId="2" borderId="0" xfId="1" applyNumberFormat="1" applyFont="1" applyFill="1" applyBorder="1" applyAlignment="1">
      <alignment horizontal="center"/>
    </xf>
    <xf numFmtId="0" fontId="85" fillId="2" borderId="0" xfId="0" applyFont="1" applyFill="1" applyBorder="1" applyAlignment="1">
      <alignment horizontal="center"/>
    </xf>
    <xf numFmtId="0" fontId="86" fillId="0" borderId="0" xfId="2" applyFont="1" applyBorder="1" applyAlignment="1" applyProtection="1"/>
    <xf numFmtId="165" fontId="33" fillId="0" borderId="0" xfId="1" applyNumberFormat="1" applyFont="1"/>
    <xf numFmtId="0" fontId="84" fillId="0" borderId="0" xfId="2" applyFont="1" applyAlignment="1" applyProtection="1"/>
    <xf numFmtId="0" fontId="33" fillId="0" borderId="0" xfId="0" applyFont="1" applyAlignment="1"/>
    <xf numFmtId="3" fontId="33" fillId="2" borderId="47" xfId="0" applyNumberFormat="1" applyFont="1" applyFill="1" applyBorder="1" applyAlignment="1">
      <alignment horizontal="left" vertical="center"/>
    </xf>
    <xf numFmtId="3" fontId="63" fillId="0" borderId="100" xfId="0" applyNumberFormat="1" applyFont="1" applyFill="1" applyBorder="1" applyAlignment="1">
      <alignment horizontal="left" vertical="center"/>
    </xf>
    <xf numFmtId="3" fontId="63" fillId="0" borderId="100" xfId="0" applyNumberFormat="1" applyFont="1" applyFill="1" applyBorder="1" applyAlignment="1">
      <alignment horizontal="center" vertical="center"/>
    </xf>
    <xf numFmtId="0" fontId="33" fillId="0" borderId="0" xfId="0" applyFont="1" applyFill="1"/>
    <xf numFmtId="3" fontId="33" fillId="0" borderId="0" xfId="0" applyNumberFormat="1" applyFont="1" applyFill="1" applyBorder="1" applyAlignment="1">
      <alignment horizontal="right"/>
    </xf>
    <xf numFmtId="1" fontId="33" fillId="0" borderId="0" xfId="0" applyNumberFormat="1" applyFont="1" applyFill="1"/>
    <xf numFmtId="0" fontId="87" fillId="0" borderId="0" xfId="0" applyFont="1" applyFill="1"/>
    <xf numFmtId="3" fontId="33" fillId="0" borderId="0" xfId="0" applyNumberFormat="1" applyFont="1" applyFill="1"/>
    <xf numFmtId="165" fontId="37" fillId="0" borderId="0" xfId="1" applyNumberFormat="1" applyFont="1" applyFill="1"/>
    <xf numFmtId="3" fontId="84" fillId="0" borderId="0" xfId="2" applyNumberFormat="1" applyFont="1" applyFill="1" applyBorder="1" applyAlignment="1" applyProtection="1">
      <alignment horizontal="right"/>
    </xf>
    <xf numFmtId="3" fontId="33" fillId="2" borderId="0" xfId="0" applyNumberFormat="1" applyFont="1" applyFill="1" applyBorder="1" applyAlignment="1">
      <alignment horizontal="right"/>
    </xf>
    <xf numFmtId="1" fontId="33" fillId="0" borderId="0" xfId="0" applyNumberFormat="1" applyFont="1"/>
    <xf numFmtId="165" fontId="37" fillId="0" borderId="0" xfId="1" applyNumberFormat="1" applyFont="1"/>
    <xf numFmtId="0" fontId="85" fillId="2" borderId="0" xfId="0" applyFont="1" applyFill="1" applyBorder="1" applyAlignment="1"/>
    <xf numFmtId="0" fontId="40" fillId="6" borderId="0" xfId="4" applyFont="1" applyFill="1" applyBorder="1" applyAlignment="1">
      <alignment horizontal="center" wrapText="1"/>
    </xf>
    <xf numFmtId="0" fontId="41" fillId="6" borderId="0" xfId="4" applyFont="1" applyFill="1" applyBorder="1" applyAlignment="1">
      <alignment horizontal="center" vertical="top"/>
    </xf>
    <xf numFmtId="0" fontId="15" fillId="0" borderId="0" xfId="4" applyBorder="1" applyAlignment="1">
      <alignment horizontal="center"/>
    </xf>
    <xf numFmtId="0" fontId="47" fillId="7" borderId="0" xfId="0" applyFont="1" applyFill="1" applyBorder="1" applyAlignment="1">
      <alignment horizontal="center"/>
    </xf>
    <xf numFmtId="0" fontId="50" fillId="6" borderId="8" xfId="0" applyFont="1" applyFill="1" applyBorder="1" applyAlignment="1">
      <alignment horizontal="center" vertical="center" wrapText="1"/>
    </xf>
    <xf numFmtId="0" fontId="50" fillId="6" borderId="0" xfId="0" applyFont="1" applyFill="1" applyBorder="1" applyAlignment="1">
      <alignment horizontal="center" vertical="center" wrapText="1"/>
    </xf>
    <xf numFmtId="0" fontId="51" fillId="0" borderId="88" xfId="0" applyFont="1" applyFill="1" applyBorder="1" applyAlignment="1">
      <alignment horizontal="center"/>
    </xf>
    <xf numFmtId="0" fontId="49" fillId="6" borderId="8"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3" fillId="2" borderId="8" xfId="0" applyFont="1" applyFill="1" applyBorder="1" applyAlignment="1">
      <alignment horizontal="center"/>
    </xf>
    <xf numFmtId="0" fontId="3" fillId="2" borderId="0" xfId="0" applyFont="1" applyFill="1" applyBorder="1" applyAlignment="1">
      <alignment horizontal="center"/>
    </xf>
    <xf numFmtId="0" fontId="23" fillId="3" borderId="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8" fillId="0" borderId="6"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2" xfId="0" applyFont="1" applyBorder="1" applyAlignment="1">
      <alignment horizontal="center" vertical="center" wrapText="1"/>
    </xf>
    <xf numFmtId="0" fontId="3" fillId="3" borderId="6" xfId="0" applyFont="1" applyFill="1" applyBorder="1" applyAlignment="1">
      <alignment horizontal="center"/>
    </xf>
    <xf numFmtId="0" fontId="3" fillId="3" borderId="15" xfId="0" applyFont="1" applyFill="1" applyBorder="1" applyAlignment="1">
      <alignment horizontal="center"/>
    </xf>
    <xf numFmtId="0" fontId="3" fillId="3" borderId="12" xfId="0" applyFont="1" applyFill="1" applyBorder="1" applyAlignment="1">
      <alignment horizontal="center"/>
    </xf>
    <xf numFmtId="0" fontId="3" fillId="2" borderId="19" xfId="0" applyFont="1" applyFill="1" applyBorder="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2" borderId="1" xfId="0" applyFont="1" applyFill="1" applyBorder="1" applyAlignment="1">
      <alignment horizontal="center"/>
    </xf>
    <xf numFmtId="0" fontId="61" fillId="6" borderId="8" xfId="0" applyFont="1" applyFill="1" applyBorder="1" applyAlignment="1">
      <alignment horizontal="center"/>
    </xf>
    <xf numFmtId="0" fontId="61" fillId="6" borderId="0" xfId="0" applyFont="1" applyFill="1" applyBorder="1" applyAlignment="1">
      <alignment horizontal="center"/>
    </xf>
    <xf numFmtId="0" fontId="60" fillId="6" borderId="8" xfId="0" applyFont="1" applyFill="1" applyBorder="1" applyAlignment="1">
      <alignment horizontal="center" vertical="center" wrapText="1"/>
    </xf>
    <xf numFmtId="0" fontId="60" fillId="6" borderId="0" xfId="0" applyFont="1" applyFill="1" applyBorder="1" applyAlignment="1">
      <alignment horizontal="center" vertical="center" wrapText="1"/>
    </xf>
    <xf numFmtId="0" fontId="62" fillId="0" borderId="88" xfId="0" applyFont="1" applyFill="1" applyBorder="1" applyAlignment="1">
      <alignment horizontal="center"/>
    </xf>
    <xf numFmtId="0" fontId="50" fillId="6" borderId="8" xfId="0" applyFont="1" applyFill="1" applyBorder="1" applyAlignment="1">
      <alignment horizontal="center"/>
    </xf>
    <xf numFmtId="0" fontId="50" fillId="6" borderId="0" xfId="0" applyFont="1" applyFill="1" applyBorder="1" applyAlignment="1">
      <alignment horizontal="center"/>
    </xf>
    <xf numFmtId="0" fontId="62" fillId="0" borderId="60" xfId="0" applyFont="1" applyFill="1" applyBorder="1" applyAlignment="1">
      <alignment horizontal="center"/>
    </xf>
    <xf numFmtId="0" fontId="62" fillId="0" borderId="61" xfId="0" applyFont="1" applyFill="1" applyBorder="1" applyAlignment="1">
      <alignment horizontal="center"/>
    </xf>
    <xf numFmtId="0" fontId="62" fillId="0" borderId="45" xfId="0" applyFont="1" applyFill="1" applyBorder="1" applyAlignment="1">
      <alignment horizontal="center"/>
    </xf>
    <xf numFmtId="0" fontId="62" fillId="0" borderId="62" xfId="0" applyFont="1" applyFill="1" applyBorder="1" applyAlignment="1">
      <alignment horizontal="center"/>
    </xf>
    <xf numFmtId="0" fontId="3" fillId="3" borderId="8" xfId="0" applyFont="1" applyFill="1" applyBorder="1" applyAlignment="1">
      <alignment horizontal="center" vertical="center" wrapText="1"/>
    </xf>
    <xf numFmtId="0" fontId="3" fillId="3" borderId="0" xfId="0" applyFont="1" applyFill="1" applyBorder="1" applyAlignment="1">
      <alignment horizontal="center" vertical="center" wrapText="1"/>
    </xf>
    <xf numFmtId="4" fontId="0" fillId="2" borderId="2" xfId="0" applyNumberFormat="1" applyFill="1" applyBorder="1" applyAlignment="1">
      <alignment horizontal="center"/>
    </xf>
    <xf numFmtId="4" fontId="0" fillId="2" borderId="3" xfId="0" applyNumberFormat="1" applyFill="1" applyBorder="1" applyAlignment="1">
      <alignment horizontal="center"/>
    </xf>
    <xf numFmtId="0" fontId="3" fillId="3" borderId="20"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18" xfId="0" applyFont="1" applyFill="1" applyBorder="1" applyAlignment="1">
      <alignment horizontal="center" vertical="center" wrapText="1"/>
    </xf>
    <xf numFmtId="4" fontId="2" fillId="2" borderId="5" xfId="0" applyNumberFormat="1" applyFont="1" applyFill="1" applyBorder="1" applyAlignment="1">
      <alignment horizontal="center"/>
    </xf>
    <xf numFmtId="4" fontId="2" fillId="2" borderId="18" xfId="0" applyNumberFormat="1" applyFont="1" applyFill="1" applyBorder="1" applyAlignment="1">
      <alignment horizontal="center"/>
    </xf>
    <xf numFmtId="4" fontId="0" fillId="2" borderId="0" xfId="0" applyNumberFormat="1" applyFill="1" applyBorder="1" applyAlignment="1">
      <alignment horizontal="center"/>
    </xf>
    <xf numFmtId="4" fontId="0" fillId="2" borderId="1" xfId="0" applyNumberFormat="1" applyFill="1" applyBorder="1" applyAlignment="1">
      <alignment horizontal="center"/>
    </xf>
    <xf numFmtId="3" fontId="9" fillId="0" borderId="17" xfId="0" applyNumberFormat="1" applyFont="1" applyFill="1" applyBorder="1" applyAlignment="1">
      <alignment horizontal="center" vertical="center" wrapText="1"/>
    </xf>
    <xf numFmtId="3" fontId="9" fillId="0" borderId="18"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41" xfId="0" applyFont="1" applyFill="1" applyBorder="1" applyAlignment="1">
      <alignment horizontal="center" vertical="center" wrapText="1"/>
    </xf>
    <xf numFmtId="4" fontId="0" fillId="2" borderId="15" xfId="0" applyNumberFormat="1" applyFill="1" applyBorder="1" applyAlignment="1">
      <alignment horizontal="center"/>
    </xf>
    <xf numFmtId="4" fontId="0" fillId="2" borderId="12" xfId="0" applyNumberFormat="1" applyFill="1" applyBorder="1" applyAlignment="1">
      <alignment horizontal="center"/>
    </xf>
    <xf numFmtId="3" fontId="9" fillId="0" borderId="4" xfId="0" applyNumberFormat="1" applyFont="1" applyFill="1" applyBorder="1" applyAlignment="1">
      <alignment horizontal="center" vertical="center" wrapText="1"/>
    </xf>
    <xf numFmtId="4" fontId="0" fillId="2" borderId="19" xfId="0" applyNumberFormat="1" applyFill="1" applyBorder="1" applyAlignment="1">
      <alignment horizontal="center"/>
    </xf>
    <xf numFmtId="3" fontId="0" fillId="2" borderId="0" xfId="0" applyNumberFormat="1" applyFill="1" applyBorder="1" applyAlignment="1">
      <alignment horizontal="center"/>
    </xf>
    <xf numFmtId="3" fontId="0" fillId="2" borderId="1" xfId="0" applyNumberFormat="1" applyFill="1" applyBorder="1" applyAlignment="1">
      <alignment horizontal="center"/>
    </xf>
    <xf numFmtId="4" fontId="0" fillId="2" borderId="8" xfId="0" applyNumberFormat="1" applyFill="1" applyBorder="1" applyAlignment="1">
      <alignment horizontal="center"/>
    </xf>
    <xf numFmtId="4" fontId="0" fillId="2" borderId="6" xfId="0" applyNumberFormat="1" applyFill="1" applyBorder="1" applyAlignment="1">
      <alignment horizontal="center"/>
    </xf>
    <xf numFmtId="0" fontId="23" fillId="3" borderId="2" xfId="0" applyFont="1" applyFill="1" applyBorder="1" applyAlignment="1">
      <alignment horizontal="center" vertical="center" wrapText="1"/>
    </xf>
    <xf numFmtId="0" fontId="22" fillId="3" borderId="2" xfId="0" applyFont="1" applyFill="1" applyBorder="1" applyAlignment="1">
      <alignment horizontal="center" vertical="center" wrapText="1"/>
    </xf>
    <xf numFmtId="3" fontId="9" fillId="2" borderId="9" xfId="0" applyNumberFormat="1" applyFont="1" applyFill="1" applyBorder="1" applyAlignment="1">
      <alignment horizontal="center" vertical="center" wrapText="1"/>
    </xf>
    <xf numFmtId="3" fontId="0" fillId="2" borderId="15" xfId="0" applyNumberFormat="1" applyFill="1" applyBorder="1" applyAlignment="1">
      <alignment horizontal="center"/>
    </xf>
    <xf numFmtId="3" fontId="0" fillId="2" borderId="12" xfId="0" applyNumberFormat="1" applyFill="1" applyBorder="1" applyAlignment="1">
      <alignment horizontal="center"/>
    </xf>
    <xf numFmtId="3" fontId="9" fillId="2" borderId="4" xfId="0" applyNumberFormat="1" applyFont="1" applyFill="1" applyBorder="1" applyAlignment="1">
      <alignment horizontal="center" vertical="center" wrapText="1"/>
    </xf>
    <xf numFmtId="0" fontId="3" fillId="3" borderId="32" xfId="0" applyFont="1" applyFill="1" applyBorder="1" applyAlignment="1">
      <alignment horizontal="center" vertical="center" wrapText="1"/>
    </xf>
    <xf numFmtId="0" fontId="3" fillId="3" borderId="39"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3" fillId="3" borderId="40"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2" xfId="0" applyFont="1" applyFill="1" applyBorder="1" applyAlignment="1">
      <alignment horizontal="center" vertical="center" wrapText="1"/>
    </xf>
    <xf numFmtId="4" fontId="2" fillId="2" borderId="17" xfId="0" applyNumberFormat="1" applyFont="1" applyFill="1" applyBorder="1" applyAlignment="1">
      <alignment horizontal="center"/>
    </xf>
    <xf numFmtId="0" fontId="36" fillId="3" borderId="0" xfId="0" applyFont="1" applyFill="1" applyBorder="1" applyAlignment="1">
      <alignment horizontal="center" vertical="center" wrapText="1"/>
    </xf>
    <xf numFmtId="0" fontId="20" fillId="3" borderId="0" xfId="0" applyFont="1" applyFill="1" applyBorder="1" applyAlignment="1">
      <alignment horizontal="center" vertical="justify"/>
    </xf>
    <xf numFmtId="0" fontId="11" fillId="3" borderId="0" xfId="0" applyFont="1" applyFill="1" applyBorder="1" applyAlignment="1">
      <alignment horizontal="center" vertical="justify"/>
    </xf>
    <xf numFmtId="0" fontId="11" fillId="3" borderId="1" xfId="0" applyFont="1" applyFill="1" applyBorder="1" applyAlignment="1">
      <alignment horizontal="center" vertical="justify"/>
    </xf>
    <xf numFmtId="0" fontId="20" fillId="3" borderId="1" xfId="0" applyFont="1" applyFill="1" applyBorder="1" applyAlignment="1">
      <alignment horizontal="center" vertical="justify"/>
    </xf>
    <xf numFmtId="0" fontId="23" fillId="3" borderId="0" xfId="0" applyFont="1" applyFill="1" applyBorder="1" applyAlignment="1">
      <alignment horizontal="center" vertical="center" wrapText="1"/>
    </xf>
    <xf numFmtId="0" fontId="73" fillId="0" borderId="81" xfId="0" applyFont="1" applyFill="1" applyBorder="1" applyAlignment="1">
      <alignment horizontal="center" vertical="distributed"/>
    </xf>
    <xf numFmtId="0" fontId="73" fillId="0" borderId="82" xfId="0" applyFont="1" applyFill="1" applyBorder="1" applyAlignment="1">
      <alignment horizontal="center" vertical="distributed"/>
    </xf>
    <xf numFmtId="0" fontId="49" fillId="0" borderId="0" xfId="0" applyFont="1" applyFill="1" applyBorder="1" applyAlignment="1">
      <alignment horizontal="center" vertical="center" wrapText="1"/>
    </xf>
    <xf numFmtId="0" fontId="70" fillId="4" borderId="36" xfId="0" applyFont="1" applyFill="1" applyBorder="1" applyAlignment="1">
      <alignment horizontal="center" vertical="center" wrapText="1"/>
    </xf>
    <xf numFmtId="0" fontId="70" fillId="4" borderId="0" xfId="0" applyFont="1" applyFill="1" applyBorder="1" applyAlignment="1">
      <alignment horizontal="center" vertical="center" wrapText="1"/>
    </xf>
    <xf numFmtId="0" fontId="71" fillId="6" borderId="8" xfId="0" applyFont="1" applyFill="1" applyBorder="1" applyAlignment="1">
      <alignment horizontal="center" vertical="center" wrapText="1"/>
    </xf>
    <xf numFmtId="0" fontId="71" fillId="6" borderId="0" xfId="0" applyFont="1" applyFill="1" applyBorder="1" applyAlignment="1">
      <alignment horizontal="center" vertical="center" wrapText="1"/>
    </xf>
    <xf numFmtId="0" fontId="73" fillId="0" borderId="101" xfId="0" applyFont="1" applyFill="1" applyBorder="1" applyAlignment="1">
      <alignment horizontal="center" vertical="distributed"/>
    </xf>
    <xf numFmtId="0" fontId="73" fillId="0" borderId="102" xfId="0" applyFont="1" applyFill="1" applyBorder="1" applyAlignment="1">
      <alignment horizontal="center" vertical="distributed"/>
    </xf>
    <xf numFmtId="0" fontId="81" fillId="0" borderId="101" xfId="0" applyFont="1" applyFill="1" applyBorder="1" applyAlignment="1">
      <alignment horizontal="center" vertical="distributed"/>
    </xf>
    <xf numFmtId="0" fontId="81" fillId="0" borderId="102" xfId="0" applyFont="1" applyFill="1" applyBorder="1" applyAlignment="1">
      <alignment horizontal="center" vertical="distributed"/>
    </xf>
    <xf numFmtId="0" fontId="81" fillId="0" borderId="81" xfId="0" applyFont="1" applyFill="1" applyBorder="1" applyAlignment="1">
      <alignment horizontal="center" vertical="distributed"/>
    </xf>
    <xf numFmtId="0" fontId="81" fillId="0" borderId="82" xfId="0" applyFont="1" applyFill="1" applyBorder="1" applyAlignment="1">
      <alignment horizontal="center" vertical="distributed"/>
    </xf>
    <xf numFmtId="0" fontId="82" fillId="0" borderId="101" xfId="0" applyFont="1" applyFill="1" applyBorder="1" applyAlignment="1">
      <alignment horizontal="center" vertical="distributed"/>
    </xf>
    <xf numFmtId="0" fontId="82" fillId="0" borderId="102" xfId="0" applyFont="1" applyFill="1" applyBorder="1" applyAlignment="1">
      <alignment horizontal="center" vertical="distributed"/>
    </xf>
    <xf numFmtId="0" fontId="82" fillId="0" borderId="81" xfId="0" applyFont="1" applyFill="1" applyBorder="1" applyAlignment="1">
      <alignment horizontal="center" vertical="distributed"/>
    </xf>
    <xf numFmtId="0" fontId="82" fillId="0" borderId="82" xfId="0" applyFont="1" applyFill="1" applyBorder="1" applyAlignment="1">
      <alignment horizontal="center" vertical="distributed"/>
    </xf>
    <xf numFmtId="0" fontId="12" fillId="3" borderId="8"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12" xfId="0" applyFont="1" applyFill="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1" xfId="0" applyFont="1" applyBorder="1" applyAlignment="1">
      <alignment horizontal="center" vertical="center" wrapText="1"/>
    </xf>
    <xf numFmtId="0" fontId="12" fillId="3" borderId="19"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12" fillId="3" borderId="17"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3" borderId="18"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21" fillId="0" borderId="1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8" xfId="0" applyFont="1" applyBorder="1" applyAlignment="1">
      <alignment horizontal="center" vertical="center" wrapText="1"/>
    </xf>
    <xf numFmtId="0" fontId="1" fillId="0" borderId="72" xfId="5" applyFill="1" applyBorder="1" applyAlignment="1">
      <alignment horizontal="center"/>
    </xf>
    <xf numFmtId="0" fontId="1" fillId="0" borderId="75" xfId="5" applyFill="1" applyBorder="1" applyAlignment="1">
      <alignment horizontal="center"/>
    </xf>
    <xf numFmtId="0" fontId="66" fillId="0" borderId="0" xfId="5" applyFont="1" applyFill="1" applyBorder="1" applyAlignment="1">
      <alignment horizontal="center" vertical="center" wrapText="1"/>
    </xf>
    <xf numFmtId="0" fontId="66" fillId="0" borderId="79" xfId="5" applyFont="1" applyFill="1" applyBorder="1" applyAlignment="1">
      <alignment horizontal="center" vertical="center" wrapText="1"/>
    </xf>
    <xf numFmtId="0" fontId="67" fillId="0" borderId="76" xfId="2" applyFont="1" applyFill="1" applyBorder="1" applyAlignment="1" applyProtection="1">
      <alignment horizontal="center" vertical="center" wrapText="1"/>
    </xf>
    <xf numFmtId="0" fontId="67" fillId="0" borderId="77" xfId="2" applyFont="1" applyFill="1" applyBorder="1" applyAlignment="1" applyProtection="1">
      <alignment horizontal="center" vertical="center" wrapText="1"/>
    </xf>
    <xf numFmtId="0" fontId="1" fillId="0" borderId="78" xfId="5" applyFill="1" applyBorder="1" applyAlignment="1">
      <alignment horizontal="center"/>
    </xf>
    <xf numFmtId="0" fontId="66" fillId="0" borderId="73" xfId="5" applyFont="1" applyFill="1" applyBorder="1" applyAlignment="1">
      <alignment horizontal="center" vertical="center" wrapText="1"/>
    </xf>
    <xf numFmtId="0" fontId="66" fillId="0" borderId="74" xfId="5" applyFont="1" applyFill="1" applyBorder="1" applyAlignment="1">
      <alignment horizontal="center" vertical="center" wrapText="1"/>
    </xf>
    <xf numFmtId="0" fontId="68" fillId="6" borderId="8" xfId="0" applyFont="1" applyFill="1" applyBorder="1" applyAlignment="1">
      <alignment horizontal="center" vertical="center" wrapText="1"/>
    </xf>
    <xf numFmtId="0" fontId="68" fillId="6" borderId="0" xfId="0" applyFont="1" applyFill="1" applyBorder="1" applyAlignment="1">
      <alignment horizontal="center" vertical="center" wrapText="1"/>
    </xf>
    <xf numFmtId="0" fontId="7" fillId="0" borderId="96" xfId="2" applyBorder="1" applyAlignment="1" applyProtection="1">
      <alignment horizontal="center" vertical="center" wrapText="1"/>
    </xf>
    <xf numFmtId="0" fontId="7" fillId="0" borderId="97" xfId="2" applyBorder="1" applyAlignment="1" applyProtection="1">
      <alignment horizontal="center" vertical="center" wrapText="1"/>
    </xf>
  </cellXfs>
  <cellStyles count="6">
    <cellStyle name="Coma" xfId="1" builtinId="3"/>
    <cellStyle name="Enllaç" xfId="2" builtinId="8"/>
    <cellStyle name="Euro" xfId="3"/>
    <cellStyle name="Normal" xfId="0" builtinId="0"/>
    <cellStyle name="Normal 2" xfId="4"/>
    <cellStyle name="Normal 3" xfId="5"/>
  </cellStyles>
  <dxfs count="829">
    <dxf>
      <font>
        <color rgb="FFC00000"/>
      </font>
      <fill>
        <patternFill patternType="none">
          <bgColor indexed="6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C00000"/>
      </font>
    </dxf>
    <dxf>
      <fill>
        <patternFill>
          <bgColor rgb="FFFF0000"/>
        </patternFill>
      </fill>
    </dxf>
    <dxf>
      <fill>
        <patternFill>
          <bgColor rgb="FFFF0000"/>
        </patternFill>
      </fill>
    </dxf>
    <dxf>
      <fill>
        <patternFill>
          <bgColor rgb="FFFF0000"/>
        </patternFill>
      </fill>
    </dxf>
    <dxf>
      <font>
        <color rgb="FFC0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C00000"/>
      </font>
    </dxf>
    <dxf>
      <fill>
        <patternFill>
          <bgColor rgb="FFFF0000"/>
        </patternFill>
      </fill>
    </dxf>
    <dxf>
      <fill>
        <patternFill>
          <bgColor rgb="FFFF0000"/>
        </patternFill>
      </fill>
    </dxf>
    <dxf>
      <fill>
        <patternFill>
          <bgColor rgb="FFFF0000"/>
        </patternFill>
      </fill>
    </dxf>
    <dxf>
      <font>
        <color rgb="FFC00000"/>
      </font>
      <fill>
        <patternFill patternType="none">
          <bgColor indexed="65"/>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ill>
        <patternFill>
          <bgColor rgb="FFFF0000"/>
        </patternFill>
      </fill>
    </dxf>
    <dxf>
      <fill>
        <patternFill>
          <bgColor rgb="FFFF0000"/>
        </patternFill>
      </fill>
    </dxf>
    <dxf>
      <font>
        <color rgb="FFC00000"/>
      </font>
    </dxf>
    <dxf>
      <fill>
        <patternFill>
          <bgColor rgb="FFFF0000"/>
        </patternFill>
      </fill>
    </dxf>
    <dxf>
      <fill>
        <patternFill>
          <bgColor rgb="FFFF0000"/>
        </patternFill>
      </fill>
    </dxf>
    <dxf>
      <fill>
        <patternFill>
          <bgColor rgb="FFFF0000"/>
        </patternFill>
      </fill>
    </dxf>
    <dxf>
      <font>
        <color rgb="FFC0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C00000"/>
      </font>
      <fill>
        <patternFill patternType="none">
          <bgColor auto="1"/>
        </patternFill>
      </fill>
    </dxf>
    <dxf>
      <fill>
        <patternFill>
          <bgColor rgb="FFFF0000"/>
        </patternFill>
      </fill>
    </dxf>
    <dxf>
      <fill>
        <patternFill>
          <bgColor rgb="FFFF0000"/>
        </patternFill>
      </fill>
    </dxf>
    <dxf>
      <fill>
        <patternFill>
          <bgColor rgb="FFFF0000"/>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ill>
        <patternFill>
          <bgColor rgb="FFFF0000"/>
        </patternFill>
      </fill>
    </dxf>
    <dxf>
      <fill>
        <patternFill>
          <bgColor rgb="FFFF0000"/>
        </patternFill>
      </fill>
    </dxf>
    <dxf>
      <font>
        <color rgb="FFC00000"/>
      </font>
    </dxf>
    <dxf>
      <fill>
        <patternFill>
          <bgColor rgb="FFFF0000"/>
        </patternFill>
      </fill>
    </dxf>
    <dxf>
      <fill>
        <patternFill>
          <bgColor rgb="FFFF0000"/>
        </patternFill>
      </fill>
    </dxf>
    <dxf>
      <fill>
        <patternFill>
          <bgColor rgb="FFFF0000"/>
        </patternFill>
      </fill>
    </dxf>
    <dxf>
      <font>
        <color rgb="FFC0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C00000"/>
      </font>
      <fill>
        <patternFill patternType="none">
          <bgColor auto="1"/>
        </patternFill>
      </fill>
    </dxf>
    <dxf>
      <fill>
        <patternFill>
          <bgColor rgb="FFFF0000"/>
        </patternFill>
      </fill>
    </dxf>
    <dxf>
      <fill>
        <patternFill>
          <bgColor rgb="FFFF0000"/>
        </patternFill>
      </fill>
    </dxf>
    <dxf>
      <fill>
        <patternFill>
          <bgColor rgb="FFFF0000"/>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ill>
        <patternFill>
          <bgColor rgb="FFFF0000"/>
        </patternFill>
      </fill>
    </dxf>
    <dxf>
      <fill>
        <patternFill>
          <bgColor rgb="FFFF0000"/>
        </patternFill>
      </fill>
    </dxf>
    <dxf>
      <font>
        <color rgb="FFC00000"/>
      </font>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ill>
        <patternFill>
          <bgColor rgb="FFFF0000"/>
        </patternFill>
      </fill>
    </dxf>
    <dxf>
      <fill>
        <patternFill>
          <bgColor rgb="FFFF0000"/>
        </patternFill>
      </fill>
    </dxf>
    <dxf>
      <font>
        <color rgb="FFC00000"/>
      </font>
    </dxf>
    <dxf>
      <fill>
        <patternFill>
          <bgColor rgb="FFFF0000"/>
        </patternFill>
      </fill>
    </dxf>
    <dxf>
      <fill>
        <patternFill>
          <bgColor rgb="FFFF0000"/>
        </patternFill>
      </fill>
    </dxf>
    <dxf>
      <fill>
        <patternFill>
          <bgColor rgb="FFFF0000"/>
        </patternFill>
      </fill>
    </dxf>
    <dxf>
      <font>
        <color rgb="FFC0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C00000"/>
      </font>
      <fill>
        <patternFill patternType="none">
          <bgColor indexed="6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C00000"/>
      </font>
    </dxf>
    <dxf>
      <fill>
        <patternFill>
          <bgColor rgb="FFFF0000"/>
        </patternFill>
      </fill>
    </dxf>
    <dxf>
      <fill>
        <patternFill>
          <bgColor rgb="FFFF0000"/>
        </patternFill>
      </fill>
    </dxf>
    <dxf>
      <fill>
        <patternFill>
          <bgColor rgb="FFFF0000"/>
        </patternFill>
      </fill>
    </dxf>
    <dxf>
      <font>
        <color rgb="FFC0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C00000"/>
      </font>
      <fill>
        <patternFill patternType="none">
          <bgColor indexed="6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C00000"/>
      </font>
    </dxf>
    <dxf>
      <fill>
        <patternFill>
          <bgColor rgb="FFFF0000"/>
        </patternFill>
      </fill>
    </dxf>
    <dxf>
      <fill>
        <patternFill>
          <bgColor rgb="FFFF0000"/>
        </patternFill>
      </fill>
    </dxf>
    <dxf>
      <fill>
        <patternFill>
          <bgColor rgb="FFFF0000"/>
        </patternFill>
      </fill>
    </dxf>
    <dxf>
      <font>
        <color rgb="FFC0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C00000"/>
      </font>
      <fill>
        <patternFill patternType="none">
          <bgColor indexed="6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C00000"/>
      </font>
    </dxf>
    <dxf>
      <fill>
        <patternFill>
          <bgColor rgb="FFFF0000"/>
        </patternFill>
      </fill>
    </dxf>
    <dxf>
      <fill>
        <patternFill>
          <bgColor rgb="FFFF0000"/>
        </patternFill>
      </fill>
    </dxf>
    <dxf>
      <fill>
        <patternFill>
          <bgColor rgb="FFFF0000"/>
        </patternFill>
      </fill>
    </dxf>
    <dxf>
      <font>
        <color rgb="FFC0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C00000"/>
      </font>
      <fill>
        <patternFill patternType="none">
          <bgColor indexed="65"/>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24994659260841701"/>
        </patternFill>
      </fill>
    </dxf>
    <dxf>
      <fill>
        <patternFill>
          <bgColor theme="4" tint="-0.24994659260841701"/>
        </patternFill>
      </fill>
    </dxf>
    <dxf>
      <font>
        <color auto="1"/>
      </font>
      <fill>
        <patternFill>
          <bgColor rgb="FFFFFF00"/>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indexed="9"/>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indexed="10"/>
      </font>
    </dxf>
  </dxfs>
  <tableStyles count="0" defaultTableStyle="TableStyleMedium2" defaultPivotStyle="PivotStyleLight16"/>
  <colors>
    <mruColors>
      <color rgb="FFC3C63A"/>
      <color rgb="FF3C9B32"/>
      <color rgb="FF96C80A"/>
      <color rgb="FFAAE600"/>
      <color rgb="FFCBFF37"/>
      <color rgb="FF006600"/>
      <color rgb="FF339966"/>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xml"/><Relationship Id="rId1" Type="http://schemas.microsoft.com/office/2011/relationships/chartStyle" Target="style1.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2.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3.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5" b="1" i="0" u="none" strike="noStrike" baseline="0">
                <a:solidFill>
                  <a:srgbClr val="808000"/>
                </a:solidFill>
                <a:latin typeface="Arial"/>
                <a:ea typeface="Arial"/>
                <a:cs typeface="Arial"/>
              </a:defRPr>
            </a:pPr>
            <a:r>
              <a:rPr lang="ca-ES"/>
              <a:t>EVOLUCIÓ DE LA SUPERFÍCIE DE RAÏM PER VINIFICACIÓ A CATALUNYA</a:t>
            </a:r>
          </a:p>
        </c:rich>
      </c:tx>
      <c:overlay val="0"/>
      <c:spPr>
        <a:noFill/>
        <a:ln w="25400">
          <a:noFill/>
        </a:ln>
      </c:spPr>
    </c:title>
    <c:autoTitleDeleted val="0"/>
    <c:plotArea>
      <c:layout/>
      <c:lineChart>
        <c:grouping val="stacked"/>
        <c:varyColors val="0"/>
        <c:ser>
          <c:idx val="0"/>
          <c:order val="0"/>
          <c:tx>
            <c:v>'superfícies (ha)'!#REF!</c:v>
          </c:tx>
          <c:spPr>
            <a:ln w="25400">
              <a:solidFill>
                <a:srgbClr val="808000"/>
              </a:solidFill>
              <a:prstDash val="solid"/>
            </a:ln>
          </c:spPr>
          <c:marker>
            <c:symbol val="circle"/>
            <c:size val="4"/>
            <c:spPr>
              <a:solidFill>
                <a:srgbClr val="808000"/>
              </a:solidFill>
              <a:ln>
                <a:solidFill>
                  <a:srgbClr val="000000"/>
                </a:solidFill>
                <a:prstDash val="solid"/>
              </a:ln>
            </c:spPr>
          </c:marker>
          <c:val>
            <c:numRef>
              <c:f>'superfícies (ha)'!#REF!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'superfícies (ha)'!#REF!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CA94-43BD-8680-14E0FAE6D1A0}"/>
            </c:ext>
          </c:extLst>
        </c:ser>
        <c:dLbls>
          <c:showLegendKey val="0"/>
          <c:showVal val="0"/>
          <c:showCatName val="0"/>
          <c:showSerName val="0"/>
          <c:showPercent val="0"/>
          <c:showBubbleSize val="0"/>
        </c:dLbls>
        <c:marker val="1"/>
        <c:smooth val="0"/>
        <c:axId val="768640680"/>
        <c:axId val="1"/>
      </c:lineChart>
      <c:catAx>
        <c:axId val="768640680"/>
        <c:scaling>
          <c:orientation val="minMax"/>
        </c:scaling>
        <c:delete val="0"/>
        <c:axPos val="b"/>
        <c:title>
          <c:tx>
            <c:rich>
              <a:bodyPr/>
              <a:lstStyle/>
              <a:p>
                <a:pPr>
                  <a:defRPr sz="275" b="1" i="0" u="none" strike="noStrike" baseline="0">
                    <a:solidFill>
                      <a:srgbClr val="FFFFFF"/>
                    </a:solidFill>
                    <a:latin typeface="Arial"/>
                    <a:ea typeface="Arial"/>
                    <a:cs typeface="Arial"/>
                  </a:defRPr>
                </a:pPr>
                <a:r>
                  <a:rPr lang="ca-ES"/>
                  <a:t>ANYS</a:t>
                </a:r>
              </a:p>
            </c:rich>
          </c:tx>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275" b="1" i="0" u="none" strike="noStrike" baseline="0">
                    <a:solidFill>
                      <a:srgbClr val="FFFFFF"/>
                    </a:solidFill>
                    <a:latin typeface="Arial"/>
                    <a:ea typeface="Arial"/>
                    <a:cs typeface="Arial"/>
                  </a:defRPr>
                </a:pPr>
                <a:r>
                  <a:rPr lang="ca-ES"/>
                  <a:t>Ha</a:t>
                </a:r>
              </a:p>
            </c:rich>
          </c:tx>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ca-ES"/>
          </a:p>
        </c:txPr>
        <c:crossAx val="768640680"/>
        <c:crosses val="autoZero"/>
        <c:crossBetween val="between"/>
      </c:valAx>
      <c:spPr>
        <a:solidFill>
          <a:srgbClr val="FFFFFF"/>
        </a:solidFill>
        <a:ln w="12700">
          <a:solidFill>
            <a:srgbClr val="80800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808000"/>
                </a:solidFill>
                <a:latin typeface="Arial"/>
                <a:ea typeface="Arial"/>
                <a:cs typeface="Arial"/>
              </a:defRPr>
            </a:pPr>
            <a:r>
              <a:rPr lang="ca-ES"/>
              <a:t>EVOLUCIÓ DE LA SUPERFÍCIE D'ARRÒS EN
P.A.E. A GIRONA</a:t>
            </a:r>
          </a:p>
        </c:rich>
      </c:tx>
      <c:layout>
        <c:manualLayout>
          <c:xMode val="edge"/>
          <c:yMode val="edge"/>
          <c:x val="0.19460541420761709"/>
          <c:y val="3.3033033033033031E-2"/>
        </c:manualLayout>
      </c:layout>
      <c:overlay val="0"/>
      <c:spPr>
        <a:noFill/>
        <a:ln w="25400">
          <a:noFill/>
        </a:ln>
      </c:spPr>
    </c:title>
    <c:autoTitleDeleted val="0"/>
    <c:plotArea>
      <c:layout>
        <c:manualLayout>
          <c:layoutTarget val="inner"/>
          <c:xMode val="edge"/>
          <c:yMode val="edge"/>
          <c:x val="0.12716786933983121"/>
          <c:y val="0.3423433463053277"/>
          <c:w val="0.80154293402075438"/>
          <c:h val="0.35735840535380697"/>
        </c:manualLayout>
      </c:layout>
      <c:lineChart>
        <c:grouping val="standard"/>
        <c:varyColors val="0"/>
        <c:ser>
          <c:idx val="0"/>
          <c:order val="0"/>
          <c:tx>
            <c:strRef>
              <c:f>'agric ecològica'!$B$26</c:f>
              <c:strCache>
                <c:ptCount val="1"/>
                <c:pt idx="0">
                  <c:v>GIRONA</c:v>
                </c:pt>
              </c:strCache>
            </c:strRef>
          </c:tx>
          <c:spPr>
            <a:ln w="25400">
              <a:solidFill>
                <a:srgbClr val="808000"/>
              </a:solidFill>
              <a:prstDash val="solid"/>
            </a:ln>
          </c:spPr>
          <c:marker>
            <c:symbol val="circle"/>
            <c:size val="5"/>
            <c:spPr>
              <a:solidFill>
                <a:srgbClr val="808000"/>
              </a:solidFill>
              <a:ln>
                <a:solidFill>
                  <a:srgbClr val="000080"/>
                </a:solidFill>
                <a:prstDash val="solid"/>
              </a:ln>
            </c:spPr>
          </c:marker>
          <c:cat>
            <c:numRef>
              <c:f>'agric ecològica'!$C$24:$L$24</c:f>
              <c:numCache>
                <c:formatCode>_-* #,##0\ _€_-;\-* #,##0\ _€_-;_-* "-"??\ _€_-;_-@_-</c:formatCode>
                <c:ptCount val="10"/>
                <c:pt idx="0">
                  <c:v>1997</c:v>
                </c:pt>
                <c:pt idx="1">
                  <c:v>1998</c:v>
                </c:pt>
                <c:pt idx="2">
                  <c:v>1999</c:v>
                </c:pt>
                <c:pt idx="3">
                  <c:v>2000</c:v>
                </c:pt>
                <c:pt idx="4">
                  <c:v>2001</c:v>
                </c:pt>
                <c:pt idx="5">
                  <c:v>2002</c:v>
                </c:pt>
                <c:pt idx="6">
                  <c:v>2003</c:v>
                </c:pt>
                <c:pt idx="7">
                  <c:v>2004</c:v>
                </c:pt>
                <c:pt idx="8">
                  <c:v>2005</c:v>
                </c:pt>
                <c:pt idx="9">
                  <c:v>2006</c:v>
                </c:pt>
              </c:numCache>
            </c:numRef>
          </c:cat>
          <c:val>
            <c:numRef>
              <c:f>'agric ecològica'!$C$26:$L$26</c:f>
              <c:numCache>
                <c:formatCode>#,##0</c:formatCode>
                <c:ptCount val="10"/>
              </c:numCache>
            </c:numRef>
          </c:val>
          <c:smooth val="0"/>
          <c:extLst>
            <c:ext xmlns:c16="http://schemas.microsoft.com/office/drawing/2014/chart" uri="{C3380CC4-5D6E-409C-BE32-E72D297353CC}">
              <c16:uniqueId val="{00000000-B821-404B-95E4-1D5CD9F506F3}"/>
            </c:ext>
          </c:extLst>
        </c:ser>
        <c:dLbls>
          <c:showLegendKey val="0"/>
          <c:showVal val="0"/>
          <c:showCatName val="0"/>
          <c:showSerName val="0"/>
          <c:showPercent val="0"/>
          <c:showBubbleSize val="0"/>
        </c:dLbls>
        <c:marker val="1"/>
        <c:smooth val="0"/>
        <c:axId val="758848240"/>
        <c:axId val="1"/>
      </c:lineChart>
      <c:catAx>
        <c:axId val="758848240"/>
        <c:scaling>
          <c:orientation val="minMax"/>
        </c:scaling>
        <c:delete val="0"/>
        <c:axPos val="b"/>
        <c:title>
          <c:tx>
            <c:rich>
              <a:bodyPr/>
              <a:lstStyle/>
              <a:p>
                <a:pPr>
                  <a:defRPr sz="1075" b="1" i="0" u="none" strike="noStrike" baseline="0">
                    <a:solidFill>
                      <a:srgbClr val="FFFFFF"/>
                    </a:solidFill>
                    <a:latin typeface="Arial"/>
                    <a:ea typeface="Arial"/>
                    <a:cs typeface="Arial"/>
                  </a:defRPr>
                </a:pPr>
                <a:r>
                  <a:rPr lang="ca-ES"/>
                  <a:t>ANYS</a:t>
                </a:r>
              </a:p>
            </c:rich>
          </c:tx>
          <c:layout>
            <c:manualLayout>
              <c:xMode val="edge"/>
              <c:yMode val="edge"/>
              <c:x val="0.48747692665584436"/>
              <c:y val="0.86486738707211153"/>
            </c:manualLayout>
          </c:layout>
          <c:overlay val="0"/>
          <c:spPr>
            <a:solidFill>
              <a:srgbClr val="99CC00"/>
            </a:solidFill>
            <a:ln w="25400">
              <a:noFill/>
            </a:ln>
          </c:spPr>
        </c:title>
        <c:numFmt formatCode="_-* #,##0\ _€_-;\-* #,##0\ _€_-;_-* &quot;-&quot;??\ _€_-;_-@_-" sourceLinked="1"/>
        <c:majorTickMark val="out"/>
        <c:minorTickMark val="none"/>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1075" b="1" i="0" u="none" strike="noStrike" baseline="0">
                    <a:solidFill>
                      <a:srgbClr val="FFFFFF"/>
                    </a:solidFill>
                    <a:latin typeface="Arial"/>
                    <a:ea typeface="Arial"/>
                    <a:cs typeface="Arial"/>
                  </a:defRPr>
                </a:pPr>
                <a:r>
                  <a:rPr lang="ca-ES"/>
                  <a:t>Ha</a:t>
                </a:r>
              </a:p>
            </c:rich>
          </c:tx>
          <c:layout>
            <c:manualLayout>
              <c:xMode val="edge"/>
              <c:yMode val="edge"/>
              <c:x val="2.3121387283236993E-2"/>
              <c:y val="0.48348474458710677"/>
            </c:manualLayout>
          </c:layout>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ca-ES"/>
          </a:p>
        </c:txPr>
        <c:crossAx val="758848240"/>
        <c:crosses val="autoZero"/>
        <c:crossBetween val="between"/>
      </c:valAx>
      <c:spPr>
        <a:solidFill>
          <a:srgbClr val="FFFFFF"/>
        </a:solidFill>
        <a:ln w="12700">
          <a:solidFill>
            <a:srgbClr val="80800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808000"/>
                </a:solidFill>
                <a:latin typeface="Arial"/>
                <a:ea typeface="Arial"/>
                <a:cs typeface="Arial"/>
              </a:defRPr>
            </a:pPr>
            <a:r>
              <a:rPr lang="ca-ES"/>
              <a:t>EVOLUCIÓ DE LA SUPERFÍCIE D'ARRÒS EN
P.A.E. A LLEIDA</a:t>
            </a:r>
          </a:p>
        </c:rich>
      </c:tx>
      <c:layout>
        <c:manualLayout>
          <c:xMode val="edge"/>
          <c:yMode val="edge"/>
          <c:x val="0.18992287813734265"/>
          <c:y val="3.4810126582278479E-2"/>
        </c:manualLayout>
      </c:layout>
      <c:overlay val="0"/>
      <c:spPr>
        <a:noFill/>
        <a:ln w="25400">
          <a:noFill/>
        </a:ln>
      </c:spPr>
    </c:title>
    <c:autoTitleDeleted val="0"/>
    <c:plotArea>
      <c:layout>
        <c:manualLayout>
          <c:layoutTarget val="inner"/>
          <c:xMode val="edge"/>
          <c:yMode val="edge"/>
          <c:x val="0.16666698209442771"/>
          <c:y val="0.34177268000377026"/>
          <c:w val="0.76938130106381164"/>
          <c:h val="0.25000038629905419"/>
        </c:manualLayout>
      </c:layout>
      <c:lineChart>
        <c:grouping val="standard"/>
        <c:varyColors val="0"/>
        <c:ser>
          <c:idx val="0"/>
          <c:order val="0"/>
          <c:tx>
            <c:strRef>
              <c:f>'agric ecològica'!$B$27</c:f>
              <c:strCache>
                <c:ptCount val="1"/>
                <c:pt idx="0">
                  <c:v>LLEIDA</c:v>
                </c:pt>
              </c:strCache>
            </c:strRef>
          </c:tx>
          <c:spPr>
            <a:ln w="25400">
              <a:solidFill>
                <a:srgbClr val="808000"/>
              </a:solidFill>
              <a:prstDash val="solid"/>
            </a:ln>
          </c:spPr>
          <c:marker>
            <c:symbol val="circle"/>
            <c:size val="5"/>
            <c:spPr>
              <a:solidFill>
                <a:srgbClr val="808000"/>
              </a:solidFill>
              <a:ln>
                <a:solidFill>
                  <a:srgbClr val="000080"/>
                </a:solidFill>
                <a:prstDash val="solid"/>
              </a:ln>
            </c:spPr>
          </c:marker>
          <c:cat>
            <c:numRef>
              <c:f>'agric ecològica'!$C$24:$L$24</c:f>
              <c:numCache>
                <c:formatCode>_-* #,##0\ _€_-;\-* #,##0\ _€_-;_-* "-"??\ _€_-;_-@_-</c:formatCode>
                <c:ptCount val="10"/>
                <c:pt idx="0">
                  <c:v>1997</c:v>
                </c:pt>
                <c:pt idx="1">
                  <c:v>1998</c:v>
                </c:pt>
                <c:pt idx="2">
                  <c:v>1999</c:v>
                </c:pt>
                <c:pt idx="3">
                  <c:v>2000</c:v>
                </c:pt>
                <c:pt idx="4">
                  <c:v>2001</c:v>
                </c:pt>
                <c:pt idx="5">
                  <c:v>2002</c:v>
                </c:pt>
                <c:pt idx="6">
                  <c:v>2003</c:v>
                </c:pt>
                <c:pt idx="7">
                  <c:v>2004</c:v>
                </c:pt>
                <c:pt idx="8">
                  <c:v>2005</c:v>
                </c:pt>
                <c:pt idx="9">
                  <c:v>2006</c:v>
                </c:pt>
              </c:numCache>
            </c:numRef>
          </c:cat>
          <c:val>
            <c:numRef>
              <c:f>'agric ecològica'!$C$27:$L$27</c:f>
              <c:numCache>
                <c:formatCode>#,##0</c:formatCode>
                <c:ptCount val="10"/>
              </c:numCache>
            </c:numRef>
          </c:val>
          <c:smooth val="0"/>
          <c:extLst>
            <c:ext xmlns:c16="http://schemas.microsoft.com/office/drawing/2014/chart" uri="{C3380CC4-5D6E-409C-BE32-E72D297353CC}">
              <c16:uniqueId val="{00000000-CD2E-4B15-BA63-49E510368CCA}"/>
            </c:ext>
          </c:extLst>
        </c:ser>
        <c:dLbls>
          <c:showLegendKey val="0"/>
          <c:showVal val="0"/>
          <c:showCatName val="0"/>
          <c:showSerName val="0"/>
          <c:showPercent val="0"/>
          <c:showBubbleSize val="0"/>
        </c:dLbls>
        <c:marker val="1"/>
        <c:smooth val="0"/>
        <c:axId val="758839712"/>
        <c:axId val="1"/>
      </c:lineChart>
      <c:catAx>
        <c:axId val="758839712"/>
        <c:scaling>
          <c:orientation val="minMax"/>
        </c:scaling>
        <c:delete val="0"/>
        <c:axPos val="b"/>
        <c:title>
          <c:tx>
            <c:rich>
              <a:bodyPr/>
              <a:lstStyle/>
              <a:p>
                <a:pPr>
                  <a:defRPr sz="1200" b="1" i="0" u="none" strike="noStrike" baseline="0">
                    <a:solidFill>
                      <a:srgbClr val="FFFFFF"/>
                    </a:solidFill>
                    <a:latin typeface="Arial"/>
                    <a:ea typeface="Arial"/>
                    <a:cs typeface="Arial"/>
                  </a:defRPr>
                </a:pPr>
                <a:r>
                  <a:rPr lang="ca-ES"/>
                  <a:t>ANYS</a:t>
                </a:r>
              </a:p>
            </c:rich>
          </c:tx>
          <c:layout>
            <c:manualLayout>
              <c:xMode val="edge"/>
              <c:yMode val="edge"/>
              <c:x val="0.50193902062820184"/>
              <c:y val="0.78481145553008402"/>
            </c:manualLayout>
          </c:layout>
          <c:overlay val="0"/>
          <c:spPr>
            <a:solidFill>
              <a:srgbClr val="99CC00"/>
            </a:solidFill>
            <a:ln w="25400">
              <a:noFill/>
            </a:ln>
          </c:spPr>
        </c:title>
        <c:numFmt formatCode="_-* #,##0\ _€_-;\-* #,##0\ _€_-;_-* &quot;-&quot;??\ _€_-;_-@_-"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FFFFFF"/>
                    </a:solidFill>
                    <a:latin typeface="Arial"/>
                    <a:ea typeface="Arial"/>
                    <a:cs typeface="Arial"/>
                  </a:defRPr>
                </a:pPr>
                <a:r>
                  <a:rPr lang="ca-ES"/>
                  <a:t>Ha</a:t>
                </a:r>
              </a:p>
            </c:rich>
          </c:tx>
          <c:layout>
            <c:manualLayout>
              <c:xMode val="edge"/>
              <c:yMode val="edge"/>
              <c:x val="4.0697687355554547E-2"/>
              <c:y val="0.42088674042326985"/>
            </c:manualLayout>
          </c:layout>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ca-ES"/>
          </a:p>
        </c:txPr>
        <c:crossAx val="758839712"/>
        <c:crosses val="autoZero"/>
        <c:crossBetween val="between"/>
      </c:valAx>
      <c:spPr>
        <a:solidFill>
          <a:srgbClr val="FFFFFF"/>
        </a:solidFill>
        <a:ln w="12700">
          <a:solidFill>
            <a:srgbClr val="80800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808000"/>
                </a:solidFill>
                <a:latin typeface="Arial"/>
                <a:ea typeface="Arial"/>
                <a:cs typeface="Arial"/>
              </a:defRPr>
            </a:pPr>
            <a:r>
              <a:rPr lang="ca-ES"/>
              <a:t>EVOLUCIÓ DE LA SUPERFÍCIE D'ARRÒS EN
P.A.E. A TARRAGONA</a:t>
            </a:r>
          </a:p>
        </c:rich>
      </c:tx>
      <c:layout>
        <c:manualLayout>
          <c:xMode val="edge"/>
          <c:yMode val="edge"/>
          <c:x val="0.16506717850287908"/>
          <c:y val="3.4810126582278479E-2"/>
        </c:manualLayout>
      </c:layout>
      <c:overlay val="0"/>
      <c:spPr>
        <a:noFill/>
        <a:ln w="25400">
          <a:noFill/>
        </a:ln>
      </c:spPr>
    </c:title>
    <c:autoTitleDeleted val="0"/>
    <c:plotArea>
      <c:layout>
        <c:manualLayout>
          <c:layoutTarget val="inner"/>
          <c:xMode val="edge"/>
          <c:yMode val="edge"/>
          <c:x val="0.18234165067178504"/>
          <c:y val="0.32911443259622325"/>
          <c:w val="0.75815738963531665"/>
          <c:h val="0.27848144296603505"/>
        </c:manualLayout>
      </c:layout>
      <c:lineChart>
        <c:grouping val="standard"/>
        <c:varyColors val="0"/>
        <c:ser>
          <c:idx val="0"/>
          <c:order val="0"/>
          <c:tx>
            <c:strRef>
              <c:f>'agric ecològica'!$B$28</c:f>
              <c:strCache>
                <c:ptCount val="1"/>
                <c:pt idx="0">
                  <c:v>TARRAGONA</c:v>
                </c:pt>
              </c:strCache>
            </c:strRef>
          </c:tx>
          <c:spPr>
            <a:ln w="25400">
              <a:solidFill>
                <a:srgbClr val="808000"/>
              </a:solidFill>
              <a:prstDash val="solid"/>
            </a:ln>
          </c:spPr>
          <c:marker>
            <c:symbol val="circle"/>
            <c:size val="5"/>
            <c:spPr>
              <a:solidFill>
                <a:srgbClr val="808000"/>
              </a:solidFill>
              <a:ln>
                <a:solidFill>
                  <a:srgbClr val="000080"/>
                </a:solidFill>
                <a:prstDash val="solid"/>
              </a:ln>
            </c:spPr>
          </c:marker>
          <c:cat>
            <c:numRef>
              <c:f>'agric ecològica'!$C$24:$L$24</c:f>
              <c:numCache>
                <c:formatCode>_-* #,##0\ _€_-;\-* #,##0\ _€_-;_-* "-"??\ _€_-;_-@_-</c:formatCode>
                <c:ptCount val="10"/>
                <c:pt idx="0">
                  <c:v>1997</c:v>
                </c:pt>
                <c:pt idx="1">
                  <c:v>1998</c:v>
                </c:pt>
                <c:pt idx="2">
                  <c:v>1999</c:v>
                </c:pt>
                <c:pt idx="3">
                  <c:v>2000</c:v>
                </c:pt>
                <c:pt idx="4">
                  <c:v>2001</c:v>
                </c:pt>
                <c:pt idx="5">
                  <c:v>2002</c:v>
                </c:pt>
                <c:pt idx="6">
                  <c:v>2003</c:v>
                </c:pt>
                <c:pt idx="7">
                  <c:v>2004</c:v>
                </c:pt>
                <c:pt idx="8">
                  <c:v>2005</c:v>
                </c:pt>
                <c:pt idx="9">
                  <c:v>2006</c:v>
                </c:pt>
              </c:numCache>
            </c:numRef>
          </c:cat>
          <c:val>
            <c:numRef>
              <c:f>'agric ecològica'!$C$28:$L$28</c:f>
              <c:numCache>
                <c:formatCode>#,##0</c:formatCode>
                <c:ptCount val="10"/>
              </c:numCache>
            </c:numRef>
          </c:val>
          <c:smooth val="0"/>
          <c:extLst>
            <c:ext xmlns:c16="http://schemas.microsoft.com/office/drawing/2014/chart" uri="{C3380CC4-5D6E-409C-BE32-E72D297353CC}">
              <c16:uniqueId val="{00000000-3EAC-44FE-96A4-E73798862E66}"/>
            </c:ext>
          </c:extLst>
        </c:ser>
        <c:dLbls>
          <c:showLegendKey val="0"/>
          <c:showVal val="0"/>
          <c:showCatName val="0"/>
          <c:showSerName val="0"/>
          <c:showPercent val="0"/>
          <c:showBubbleSize val="0"/>
        </c:dLbls>
        <c:marker val="1"/>
        <c:smooth val="0"/>
        <c:axId val="758843976"/>
        <c:axId val="1"/>
      </c:lineChart>
      <c:catAx>
        <c:axId val="758843976"/>
        <c:scaling>
          <c:orientation val="minMax"/>
        </c:scaling>
        <c:delete val="0"/>
        <c:axPos val="b"/>
        <c:title>
          <c:tx>
            <c:rich>
              <a:bodyPr/>
              <a:lstStyle/>
              <a:p>
                <a:pPr>
                  <a:defRPr sz="1200" b="1" i="0" u="none" strike="noStrike" baseline="0">
                    <a:solidFill>
                      <a:srgbClr val="FFFFFF"/>
                    </a:solidFill>
                    <a:latin typeface="Arial"/>
                    <a:ea typeface="Arial"/>
                    <a:cs typeface="Arial"/>
                  </a:defRPr>
                </a:pPr>
                <a:r>
                  <a:rPr lang="ca-ES"/>
                  <a:t>ANYS</a:t>
                </a:r>
              </a:p>
            </c:rich>
          </c:tx>
          <c:layout>
            <c:manualLayout>
              <c:xMode val="edge"/>
              <c:yMode val="edge"/>
              <c:x val="0.5124760076775432"/>
              <c:y val="0.80063424034021058"/>
            </c:manualLayout>
          </c:layout>
          <c:overlay val="0"/>
          <c:spPr>
            <a:solidFill>
              <a:srgbClr val="99CC00"/>
            </a:solidFill>
            <a:ln w="25400">
              <a:noFill/>
            </a:ln>
          </c:spPr>
        </c:title>
        <c:numFmt formatCode="_-* #,##0\ _€_-;\-* #,##0\ _€_-;_-* &quot;-&quot;??\ _€_-;_-@_-"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FFFFFF"/>
                    </a:solidFill>
                    <a:latin typeface="Arial"/>
                    <a:ea typeface="Arial"/>
                    <a:cs typeface="Arial"/>
                  </a:defRPr>
                </a:pPr>
                <a:r>
                  <a:rPr lang="ca-ES"/>
                  <a:t>Ha</a:t>
                </a:r>
              </a:p>
            </c:rich>
          </c:tx>
          <c:layout>
            <c:manualLayout>
              <c:xMode val="edge"/>
              <c:yMode val="edge"/>
              <c:x val="5.7581573896353169E-2"/>
              <c:y val="0.42405129738529518"/>
            </c:manualLayout>
          </c:layout>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ca-ES"/>
          </a:p>
        </c:txPr>
        <c:crossAx val="758843976"/>
        <c:crosses val="autoZero"/>
        <c:crossBetween val="between"/>
      </c:valAx>
      <c:spPr>
        <a:solidFill>
          <a:srgbClr val="FFFFFF"/>
        </a:solidFill>
        <a:ln w="12700">
          <a:solidFill>
            <a:srgbClr val="80800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808000"/>
                </a:solidFill>
                <a:latin typeface="Arial"/>
                <a:ea typeface="Arial"/>
                <a:cs typeface="Arial"/>
              </a:defRPr>
            </a:pPr>
            <a:r>
              <a:rPr lang="ca-ES"/>
              <a:t>EVOLUCIÓ DE LA SUPERFÍCIE D'ARRÒS EN
P.A.E. A CATALUNYA</a:t>
            </a:r>
          </a:p>
        </c:rich>
      </c:tx>
      <c:layout>
        <c:manualLayout>
          <c:xMode val="edge"/>
          <c:yMode val="edge"/>
          <c:x val="0.19398494349882911"/>
          <c:y val="3.888888888888889E-2"/>
        </c:manualLayout>
      </c:layout>
      <c:overlay val="0"/>
      <c:spPr>
        <a:noFill/>
        <a:ln w="25400">
          <a:noFill/>
        </a:ln>
      </c:spPr>
    </c:title>
    <c:autoTitleDeleted val="0"/>
    <c:plotArea>
      <c:layout>
        <c:manualLayout>
          <c:layoutTarget val="inner"/>
          <c:xMode val="edge"/>
          <c:yMode val="edge"/>
          <c:x val="0.14285714285714285"/>
          <c:y val="0.36111209069035016"/>
          <c:w val="0.75488721804511283"/>
          <c:h val="0.26388960473525591"/>
        </c:manualLayout>
      </c:layout>
      <c:lineChart>
        <c:grouping val="standard"/>
        <c:varyColors val="0"/>
        <c:ser>
          <c:idx val="0"/>
          <c:order val="0"/>
          <c:tx>
            <c:strRef>
              <c:f>'agric ecològica'!$B$30</c:f>
              <c:strCache>
                <c:ptCount val="1"/>
                <c:pt idx="0">
                  <c:v>CATALUNYA</c:v>
                </c:pt>
              </c:strCache>
            </c:strRef>
          </c:tx>
          <c:spPr>
            <a:ln w="25400">
              <a:solidFill>
                <a:srgbClr val="808000"/>
              </a:solidFill>
              <a:prstDash val="solid"/>
            </a:ln>
          </c:spPr>
          <c:marker>
            <c:symbol val="circle"/>
            <c:size val="5"/>
            <c:spPr>
              <a:solidFill>
                <a:srgbClr val="808000"/>
              </a:solidFill>
              <a:ln>
                <a:solidFill>
                  <a:srgbClr val="000080"/>
                </a:solidFill>
                <a:prstDash val="solid"/>
              </a:ln>
            </c:spPr>
          </c:marker>
          <c:cat>
            <c:numRef>
              <c:f>'agric ecològica'!$C$24:$L$24</c:f>
              <c:numCache>
                <c:formatCode>_-* #,##0\ _€_-;\-* #,##0\ _€_-;_-* "-"??\ _€_-;_-@_-</c:formatCode>
                <c:ptCount val="10"/>
                <c:pt idx="0">
                  <c:v>1997</c:v>
                </c:pt>
                <c:pt idx="1">
                  <c:v>1998</c:v>
                </c:pt>
                <c:pt idx="2">
                  <c:v>1999</c:v>
                </c:pt>
                <c:pt idx="3">
                  <c:v>2000</c:v>
                </c:pt>
                <c:pt idx="4">
                  <c:v>2001</c:v>
                </c:pt>
                <c:pt idx="5">
                  <c:v>2002</c:v>
                </c:pt>
                <c:pt idx="6">
                  <c:v>2003</c:v>
                </c:pt>
                <c:pt idx="7">
                  <c:v>2004</c:v>
                </c:pt>
                <c:pt idx="8">
                  <c:v>2005</c:v>
                </c:pt>
                <c:pt idx="9">
                  <c:v>2006</c:v>
                </c:pt>
              </c:numCache>
            </c:numRef>
          </c:cat>
          <c:val>
            <c:numRef>
              <c:f>'agric ecològica'!$C$30:$L$30</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FC08-4C65-8B5A-1669B7347F4B}"/>
            </c:ext>
          </c:extLst>
        </c:ser>
        <c:dLbls>
          <c:showLegendKey val="0"/>
          <c:showVal val="0"/>
          <c:showCatName val="0"/>
          <c:showSerName val="0"/>
          <c:showPercent val="0"/>
          <c:showBubbleSize val="0"/>
        </c:dLbls>
        <c:marker val="1"/>
        <c:smooth val="0"/>
        <c:axId val="758844960"/>
        <c:axId val="1"/>
      </c:lineChart>
      <c:catAx>
        <c:axId val="758844960"/>
        <c:scaling>
          <c:orientation val="minMax"/>
        </c:scaling>
        <c:delete val="0"/>
        <c:axPos val="b"/>
        <c:title>
          <c:tx>
            <c:rich>
              <a:bodyPr/>
              <a:lstStyle/>
              <a:p>
                <a:pPr>
                  <a:defRPr sz="1200" b="1" i="0" u="none" strike="noStrike" baseline="0">
                    <a:solidFill>
                      <a:srgbClr val="FFFFFF"/>
                    </a:solidFill>
                    <a:latin typeface="Arial"/>
                    <a:ea typeface="Arial"/>
                    <a:cs typeface="Arial"/>
                  </a:defRPr>
                </a:pPr>
                <a:r>
                  <a:rPr lang="ca-ES"/>
                  <a:t>ANYS</a:t>
                </a:r>
              </a:p>
            </c:rich>
          </c:tx>
          <c:layout>
            <c:manualLayout>
              <c:xMode val="edge"/>
              <c:yMode val="edge"/>
              <c:x val="0.48270671255913372"/>
              <c:y val="0.78055759696704585"/>
            </c:manualLayout>
          </c:layout>
          <c:overlay val="0"/>
          <c:spPr>
            <a:solidFill>
              <a:srgbClr val="99CC00"/>
            </a:solidFill>
            <a:ln w="25400">
              <a:noFill/>
            </a:ln>
          </c:spPr>
        </c:title>
        <c:numFmt formatCode="_-* #,##0\ _€_-;\-* #,##0\ _€_-;_-* &quot;-&quot;??\ _€_-;_-@_-"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FFFFFF"/>
                    </a:solidFill>
                    <a:latin typeface="Arial"/>
                    <a:ea typeface="Arial"/>
                    <a:cs typeface="Arial"/>
                  </a:defRPr>
                </a:pPr>
                <a:r>
                  <a:rPr lang="ca-ES"/>
                  <a:t>Ha</a:t>
                </a:r>
              </a:p>
            </c:rich>
          </c:tx>
          <c:layout>
            <c:manualLayout>
              <c:xMode val="edge"/>
              <c:yMode val="edge"/>
              <c:x val="4.5112766592798656E-2"/>
              <c:y val="0.45277894429862936"/>
            </c:manualLayout>
          </c:layout>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ca-ES"/>
          </a:p>
        </c:txPr>
        <c:crossAx val="758844960"/>
        <c:crosses val="autoZero"/>
        <c:crossBetween val="between"/>
      </c:valAx>
      <c:spPr>
        <a:solidFill>
          <a:srgbClr val="FFFFFF"/>
        </a:solidFill>
        <a:ln w="12700">
          <a:solidFill>
            <a:srgbClr val="80800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5" b="1" i="0" u="none" strike="noStrike" baseline="0">
                <a:solidFill>
                  <a:srgbClr val="808000"/>
                </a:solidFill>
                <a:latin typeface="Arial"/>
                <a:ea typeface="Arial"/>
                <a:cs typeface="Arial"/>
              </a:defRPr>
            </a:pPr>
            <a:r>
              <a:rPr lang="ca-ES"/>
              <a:t>EVOLUCIÓ DE LA PRODUCCIÓ DE RAÏM PER VINIFICACIÓ A CATALUNYA</a:t>
            </a:r>
          </a:p>
        </c:rich>
      </c:tx>
      <c:overlay val="0"/>
      <c:spPr>
        <a:noFill/>
        <a:ln w="25400">
          <a:noFill/>
        </a:ln>
      </c:spPr>
    </c:title>
    <c:autoTitleDeleted val="0"/>
    <c:plotArea>
      <c:layout/>
      <c:lineChart>
        <c:grouping val="stacked"/>
        <c:varyColors val="0"/>
        <c:ser>
          <c:idx val="0"/>
          <c:order val="0"/>
          <c:tx>
            <c:v>producció!#REF!</c:v>
          </c:tx>
          <c:spPr>
            <a:ln w="25400">
              <a:solidFill>
                <a:srgbClr val="808000"/>
              </a:solidFill>
              <a:prstDash val="solid"/>
            </a:ln>
          </c:spPr>
          <c:marker>
            <c:symbol val="circle"/>
            <c:size val="4"/>
            <c:spPr>
              <a:solidFill>
                <a:srgbClr val="808000"/>
              </a:solidFill>
              <a:ln>
                <a:solidFill>
                  <a:srgbClr val="000000"/>
                </a:solidFill>
                <a:prstDash val="solid"/>
              </a:ln>
            </c:spPr>
          </c:marker>
          <c:val>
            <c:numRef>
              <c:f>producció!#REF!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producció!#REF!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1B5-4349-B219-CC35C776B737}"/>
            </c:ext>
          </c:extLst>
        </c:ser>
        <c:dLbls>
          <c:showLegendKey val="0"/>
          <c:showVal val="0"/>
          <c:showCatName val="0"/>
          <c:showSerName val="0"/>
          <c:showPercent val="0"/>
          <c:showBubbleSize val="0"/>
        </c:dLbls>
        <c:marker val="1"/>
        <c:smooth val="0"/>
        <c:axId val="768621328"/>
        <c:axId val="1"/>
      </c:lineChart>
      <c:catAx>
        <c:axId val="768621328"/>
        <c:scaling>
          <c:orientation val="minMax"/>
        </c:scaling>
        <c:delete val="0"/>
        <c:axPos val="b"/>
        <c:title>
          <c:tx>
            <c:rich>
              <a:bodyPr/>
              <a:lstStyle/>
              <a:p>
                <a:pPr>
                  <a:defRPr sz="275" b="1" i="0" u="none" strike="noStrike" baseline="0">
                    <a:solidFill>
                      <a:srgbClr val="FFFFFF"/>
                    </a:solidFill>
                    <a:latin typeface="Arial"/>
                    <a:ea typeface="Arial"/>
                    <a:cs typeface="Arial"/>
                  </a:defRPr>
                </a:pPr>
                <a:r>
                  <a:rPr lang="ca-ES"/>
                  <a:t>ANYS</a:t>
                </a:r>
              </a:p>
            </c:rich>
          </c:tx>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275" b="1" i="0" u="none" strike="noStrike" baseline="0">
                    <a:solidFill>
                      <a:srgbClr val="FFFFFF"/>
                    </a:solidFill>
                    <a:latin typeface="Arial"/>
                    <a:ea typeface="Arial"/>
                    <a:cs typeface="Arial"/>
                  </a:defRPr>
                </a:pPr>
                <a:r>
                  <a:rPr lang="ca-ES"/>
                  <a:t>Tn</a:t>
                </a:r>
              </a:p>
            </c:rich>
          </c:tx>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ca-ES"/>
          </a:p>
        </c:txPr>
        <c:crossAx val="768621328"/>
        <c:crosses val="autoZero"/>
        <c:crossBetween val="between"/>
      </c:valAx>
      <c:spPr>
        <a:solidFill>
          <a:srgbClr val="FFFFFF"/>
        </a:solidFill>
        <a:ln w="12700">
          <a:solidFill>
            <a:srgbClr val="80800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5" b="1" i="0" u="none" strike="noStrike" baseline="0">
                <a:solidFill>
                  <a:srgbClr val="808000"/>
                </a:solidFill>
                <a:latin typeface="Arial"/>
                <a:ea typeface="Arial"/>
                <a:cs typeface="Arial"/>
              </a:defRPr>
            </a:pPr>
            <a:r>
              <a:rPr lang="ca-ES"/>
              <a:t>EVOLUCIÓ DE LA PRODUCCIÓ DE NOU A CATALUNYA</a:t>
            </a:r>
          </a:p>
        </c:rich>
      </c:tx>
      <c:overlay val="0"/>
      <c:spPr>
        <a:noFill/>
        <a:ln w="25400">
          <a:noFill/>
        </a:ln>
      </c:spPr>
    </c:title>
    <c:autoTitleDeleted val="0"/>
    <c:plotArea>
      <c:layout/>
      <c:lineChart>
        <c:grouping val="stacked"/>
        <c:varyColors val="0"/>
        <c:ser>
          <c:idx val="0"/>
          <c:order val="0"/>
          <c:tx>
            <c:v>producció!#REF!</c:v>
          </c:tx>
          <c:spPr>
            <a:ln w="25400">
              <a:solidFill>
                <a:srgbClr val="808000"/>
              </a:solidFill>
              <a:prstDash val="solid"/>
            </a:ln>
          </c:spPr>
          <c:marker>
            <c:symbol val="circle"/>
            <c:size val="4"/>
            <c:spPr>
              <a:solidFill>
                <a:srgbClr val="808000"/>
              </a:solidFill>
              <a:ln>
                <a:solidFill>
                  <a:srgbClr val="000000"/>
                </a:solidFill>
                <a:prstDash val="solid"/>
              </a:ln>
            </c:spPr>
          </c:marker>
          <c:val>
            <c:numRef>
              <c:f>producció!#REF!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producció!#REF!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2E40-421D-B1AE-0C43FE39951D}"/>
            </c:ext>
          </c:extLst>
        </c:ser>
        <c:dLbls>
          <c:showLegendKey val="0"/>
          <c:showVal val="0"/>
          <c:showCatName val="0"/>
          <c:showSerName val="0"/>
          <c:showPercent val="0"/>
          <c:showBubbleSize val="0"/>
        </c:dLbls>
        <c:marker val="1"/>
        <c:smooth val="0"/>
        <c:axId val="768624280"/>
        <c:axId val="1"/>
      </c:lineChart>
      <c:catAx>
        <c:axId val="768624280"/>
        <c:scaling>
          <c:orientation val="minMax"/>
        </c:scaling>
        <c:delete val="0"/>
        <c:axPos val="b"/>
        <c:title>
          <c:tx>
            <c:rich>
              <a:bodyPr/>
              <a:lstStyle/>
              <a:p>
                <a:pPr>
                  <a:defRPr sz="275" b="1" i="0" u="none" strike="noStrike" baseline="0">
                    <a:solidFill>
                      <a:srgbClr val="FFFFFF"/>
                    </a:solidFill>
                    <a:latin typeface="Arial"/>
                    <a:ea typeface="Arial"/>
                    <a:cs typeface="Arial"/>
                  </a:defRPr>
                </a:pPr>
                <a:r>
                  <a:rPr lang="ca-ES"/>
                  <a:t>ANYS</a:t>
                </a:r>
              </a:p>
            </c:rich>
          </c:tx>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275" b="1" i="0" u="none" strike="noStrike" baseline="0">
                    <a:solidFill>
                      <a:srgbClr val="FFFFFF"/>
                    </a:solidFill>
                    <a:latin typeface="Arial"/>
                    <a:ea typeface="Arial"/>
                    <a:cs typeface="Arial"/>
                  </a:defRPr>
                </a:pPr>
                <a:r>
                  <a:rPr lang="ca-ES"/>
                  <a:t>Tn</a:t>
                </a:r>
              </a:p>
            </c:rich>
          </c:tx>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ca-ES"/>
          </a:p>
        </c:txPr>
        <c:crossAx val="768624280"/>
        <c:crosses val="autoZero"/>
        <c:crossBetween val="between"/>
      </c:valAx>
      <c:spPr>
        <a:solidFill>
          <a:srgbClr val="FFFFFF"/>
        </a:solidFill>
        <a:ln w="12700">
          <a:solidFill>
            <a:srgbClr val="80800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5" b="1" i="0" u="none" strike="noStrike" baseline="0">
                <a:solidFill>
                  <a:srgbClr val="808000"/>
                </a:solidFill>
                <a:latin typeface="Arial"/>
                <a:ea typeface="Arial"/>
                <a:cs typeface="Arial"/>
              </a:defRPr>
            </a:pPr>
            <a:r>
              <a:rPr lang="ca-ES"/>
              <a:t>EVOLUCIÓ DE LA PRODUCCIÓ DE GARROFER A CATALUNYA</a:t>
            </a:r>
          </a:p>
        </c:rich>
      </c:tx>
      <c:overlay val="0"/>
      <c:spPr>
        <a:noFill/>
        <a:ln w="25400">
          <a:noFill/>
        </a:ln>
      </c:spPr>
    </c:title>
    <c:autoTitleDeleted val="0"/>
    <c:plotArea>
      <c:layout/>
      <c:lineChart>
        <c:grouping val="stacked"/>
        <c:varyColors val="0"/>
        <c:ser>
          <c:idx val="0"/>
          <c:order val="0"/>
          <c:tx>
            <c:v>producció!#REF!</c:v>
          </c:tx>
          <c:spPr>
            <a:ln w="25400">
              <a:solidFill>
                <a:srgbClr val="808000"/>
              </a:solidFill>
              <a:prstDash val="solid"/>
            </a:ln>
          </c:spPr>
          <c:marker>
            <c:symbol val="circle"/>
            <c:size val="4"/>
            <c:spPr>
              <a:solidFill>
                <a:srgbClr val="808000"/>
              </a:solidFill>
              <a:ln>
                <a:solidFill>
                  <a:srgbClr val="000000"/>
                </a:solidFill>
                <a:prstDash val="solid"/>
              </a:ln>
            </c:spPr>
          </c:marker>
          <c:val>
            <c:numRef>
              <c:f>producció!#REF!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producció!#REF!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451-4E05-A5A4-2C6F80136F43}"/>
            </c:ext>
          </c:extLst>
        </c:ser>
        <c:dLbls>
          <c:showLegendKey val="0"/>
          <c:showVal val="0"/>
          <c:showCatName val="0"/>
          <c:showSerName val="0"/>
          <c:showPercent val="0"/>
          <c:showBubbleSize val="0"/>
        </c:dLbls>
        <c:marker val="1"/>
        <c:smooth val="0"/>
        <c:axId val="768623296"/>
        <c:axId val="1"/>
      </c:lineChart>
      <c:catAx>
        <c:axId val="768623296"/>
        <c:scaling>
          <c:orientation val="minMax"/>
        </c:scaling>
        <c:delete val="0"/>
        <c:axPos val="b"/>
        <c:title>
          <c:tx>
            <c:rich>
              <a:bodyPr/>
              <a:lstStyle/>
              <a:p>
                <a:pPr>
                  <a:defRPr sz="275" b="1" i="0" u="none" strike="noStrike" baseline="0">
                    <a:solidFill>
                      <a:srgbClr val="FFFFFF"/>
                    </a:solidFill>
                    <a:latin typeface="Arial"/>
                    <a:ea typeface="Arial"/>
                    <a:cs typeface="Arial"/>
                  </a:defRPr>
                </a:pPr>
                <a:r>
                  <a:rPr lang="ca-ES"/>
                  <a:t>ANYS</a:t>
                </a:r>
              </a:p>
            </c:rich>
          </c:tx>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275" b="1" i="0" u="none" strike="noStrike" baseline="0">
                    <a:solidFill>
                      <a:srgbClr val="FFFFFF"/>
                    </a:solidFill>
                    <a:latin typeface="Arial"/>
                    <a:ea typeface="Arial"/>
                    <a:cs typeface="Arial"/>
                  </a:defRPr>
                </a:pPr>
                <a:r>
                  <a:rPr lang="ca-ES"/>
                  <a:t>Tn</a:t>
                </a:r>
              </a:p>
            </c:rich>
          </c:tx>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ca-ES"/>
          </a:p>
        </c:txPr>
        <c:crossAx val="768623296"/>
        <c:crosses val="autoZero"/>
        <c:crossBetween val="between"/>
      </c:valAx>
      <c:spPr>
        <a:solidFill>
          <a:srgbClr val="FFFFFF"/>
        </a:solidFill>
        <a:ln w="12700">
          <a:solidFill>
            <a:srgbClr val="80800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808000"/>
                </a:solidFill>
                <a:latin typeface="Arial"/>
                <a:ea typeface="Arial"/>
                <a:cs typeface="Arial"/>
              </a:defRPr>
            </a:pPr>
            <a:r>
              <a:rPr lang="ca-ES"/>
              <a:t>EVOLUCIÓ DE LA PRODUCCIÓ DE RAÏM PER VINIFICACIÓ A CATALUNYA</a:t>
            </a:r>
          </a:p>
        </c:rich>
      </c:tx>
      <c:overlay val="0"/>
      <c:spPr>
        <a:noFill/>
        <a:ln w="25400">
          <a:noFill/>
        </a:ln>
      </c:spPr>
    </c:title>
    <c:autoTitleDeleted val="0"/>
    <c:plotArea>
      <c:layout/>
      <c:lineChart>
        <c:grouping val="stacked"/>
        <c:varyColors val="0"/>
        <c:ser>
          <c:idx val="0"/>
          <c:order val="0"/>
          <c:tx>
            <c:v>producció!#REF!</c:v>
          </c:tx>
          <c:spPr>
            <a:ln w="25400">
              <a:solidFill>
                <a:srgbClr val="808000"/>
              </a:solidFill>
              <a:prstDash val="solid"/>
            </a:ln>
          </c:spPr>
          <c:marker>
            <c:symbol val="circle"/>
            <c:size val="4"/>
            <c:spPr>
              <a:solidFill>
                <a:srgbClr val="808000"/>
              </a:solidFill>
              <a:ln>
                <a:solidFill>
                  <a:srgbClr val="000000"/>
                </a:solidFill>
                <a:prstDash val="solid"/>
              </a:ln>
            </c:spPr>
          </c:marker>
          <c:val>
            <c:numRef>
              <c:f>producció!#REF!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producció!#REF!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E9A5-4368-B73B-D5C695A555E3}"/>
            </c:ext>
          </c:extLst>
        </c:ser>
        <c:dLbls>
          <c:showLegendKey val="0"/>
          <c:showVal val="0"/>
          <c:showCatName val="0"/>
          <c:showSerName val="0"/>
          <c:showPercent val="0"/>
          <c:showBubbleSize val="0"/>
        </c:dLbls>
        <c:marker val="1"/>
        <c:smooth val="0"/>
        <c:axId val="768622640"/>
        <c:axId val="1"/>
      </c:lineChart>
      <c:catAx>
        <c:axId val="768622640"/>
        <c:scaling>
          <c:orientation val="minMax"/>
        </c:scaling>
        <c:delete val="0"/>
        <c:axPos val="b"/>
        <c:title>
          <c:tx>
            <c:rich>
              <a:bodyPr/>
              <a:lstStyle/>
              <a:p>
                <a:pPr>
                  <a:defRPr sz="200" b="1" i="0" u="none" strike="noStrike" baseline="0">
                    <a:solidFill>
                      <a:srgbClr val="FFFFFF"/>
                    </a:solidFill>
                    <a:latin typeface="Arial"/>
                    <a:ea typeface="Arial"/>
                    <a:cs typeface="Arial"/>
                  </a:defRPr>
                </a:pPr>
                <a:r>
                  <a:rPr lang="ca-ES"/>
                  <a:t>ANYS</a:t>
                </a:r>
              </a:p>
            </c:rich>
          </c:tx>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200" b="1" i="0" u="none" strike="noStrike" baseline="0">
                    <a:solidFill>
                      <a:srgbClr val="FFFFFF"/>
                    </a:solidFill>
                    <a:latin typeface="Arial"/>
                    <a:ea typeface="Arial"/>
                    <a:cs typeface="Arial"/>
                  </a:defRPr>
                </a:pPr>
                <a:r>
                  <a:rPr lang="ca-ES"/>
                  <a:t>Tn</a:t>
                </a:r>
              </a:p>
            </c:rich>
          </c:tx>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ca-ES"/>
          </a:p>
        </c:txPr>
        <c:crossAx val="768622640"/>
        <c:crosses val="autoZero"/>
        <c:crossBetween val="between"/>
      </c:valAx>
      <c:spPr>
        <a:solidFill>
          <a:srgbClr val="FFFFFF"/>
        </a:solidFill>
        <a:ln w="12700">
          <a:solidFill>
            <a:srgbClr val="80800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808000"/>
                </a:solidFill>
                <a:latin typeface="Arial"/>
                <a:ea typeface="Arial"/>
                <a:cs typeface="Arial"/>
              </a:defRPr>
            </a:pPr>
            <a:r>
              <a:rPr lang="ca-ES"/>
              <a:t>EVOLUCIÓ DE LA PRODUCCIÓ DE NOU A CATALUNYA</a:t>
            </a:r>
          </a:p>
        </c:rich>
      </c:tx>
      <c:overlay val="0"/>
      <c:spPr>
        <a:noFill/>
        <a:ln w="25400">
          <a:noFill/>
        </a:ln>
      </c:spPr>
    </c:title>
    <c:autoTitleDeleted val="0"/>
    <c:plotArea>
      <c:layout/>
      <c:lineChart>
        <c:grouping val="stacked"/>
        <c:varyColors val="0"/>
        <c:ser>
          <c:idx val="0"/>
          <c:order val="0"/>
          <c:tx>
            <c:v>producció!#REF!</c:v>
          </c:tx>
          <c:spPr>
            <a:ln w="25400">
              <a:solidFill>
                <a:srgbClr val="808000"/>
              </a:solidFill>
              <a:prstDash val="solid"/>
            </a:ln>
          </c:spPr>
          <c:marker>
            <c:symbol val="circle"/>
            <c:size val="4"/>
            <c:spPr>
              <a:solidFill>
                <a:srgbClr val="808000"/>
              </a:solidFill>
              <a:ln>
                <a:solidFill>
                  <a:srgbClr val="000000"/>
                </a:solidFill>
                <a:prstDash val="solid"/>
              </a:ln>
            </c:spPr>
          </c:marker>
          <c:val>
            <c:numRef>
              <c:f>producció!#REF!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producció!#REF!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6C7-488B-ADA6-45B4C7338B03}"/>
            </c:ext>
          </c:extLst>
        </c:ser>
        <c:dLbls>
          <c:showLegendKey val="0"/>
          <c:showVal val="0"/>
          <c:showCatName val="0"/>
          <c:showSerName val="0"/>
          <c:showPercent val="0"/>
          <c:showBubbleSize val="0"/>
        </c:dLbls>
        <c:marker val="1"/>
        <c:smooth val="0"/>
        <c:axId val="768620344"/>
        <c:axId val="1"/>
      </c:lineChart>
      <c:catAx>
        <c:axId val="768620344"/>
        <c:scaling>
          <c:orientation val="minMax"/>
        </c:scaling>
        <c:delete val="0"/>
        <c:axPos val="b"/>
        <c:title>
          <c:tx>
            <c:rich>
              <a:bodyPr/>
              <a:lstStyle/>
              <a:p>
                <a:pPr>
                  <a:defRPr sz="200" b="1" i="0" u="none" strike="noStrike" baseline="0">
                    <a:solidFill>
                      <a:srgbClr val="FFFFFF"/>
                    </a:solidFill>
                    <a:latin typeface="Arial"/>
                    <a:ea typeface="Arial"/>
                    <a:cs typeface="Arial"/>
                  </a:defRPr>
                </a:pPr>
                <a:r>
                  <a:rPr lang="ca-ES"/>
                  <a:t>ANYS</a:t>
                </a:r>
              </a:p>
            </c:rich>
          </c:tx>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200" b="1" i="0" u="none" strike="noStrike" baseline="0">
                    <a:solidFill>
                      <a:srgbClr val="FFFFFF"/>
                    </a:solidFill>
                    <a:latin typeface="Arial"/>
                    <a:ea typeface="Arial"/>
                    <a:cs typeface="Arial"/>
                  </a:defRPr>
                </a:pPr>
                <a:r>
                  <a:rPr lang="ca-ES"/>
                  <a:t>Tn</a:t>
                </a:r>
              </a:p>
            </c:rich>
          </c:tx>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ca-ES"/>
          </a:p>
        </c:txPr>
        <c:crossAx val="768620344"/>
        <c:crosses val="autoZero"/>
        <c:crossBetween val="between"/>
      </c:valAx>
      <c:spPr>
        <a:solidFill>
          <a:srgbClr val="FFFFFF"/>
        </a:solidFill>
        <a:ln w="12700">
          <a:solidFill>
            <a:srgbClr val="80800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808000"/>
                </a:solidFill>
                <a:latin typeface="Arial"/>
                <a:ea typeface="Arial"/>
                <a:cs typeface="Arial"/>
              </a:defRPr>
            </a:pPr>
            <a:r>
              <a:rPr lang="ca-ES"/>
              <a:t>EVOLUCIÓ DE LA PRODUCCIÓ DE GARROFER A CATALUNYA</a:t>
            </a:r>
          </a:p>
        </c:rich>
      </c:tx>
      <c:overlay val="0"/>
      <c:spPr>
        <a:noFill/>
        <a:ln w="25400">
          <a:noFill/>
        </a:ln>
      </c:spPr>
    </c:title>
    <c:autoTitleDeleted val="0"/>
    <c:plotArea>
      <c:layout/>
      <c:lineChart>
        <c:grouping val="stacked"/>
        <c:varyColors val="0"/>
        <c:ser>
          <c:idx val="0"/>
          <c:order val="0"/>
          <c:tx>
            <c:v>producció!#REF!</c:v>
          </c:tx>
          <c:spPr>
            <a:ln w="25400">
              <a:solidFill>
                <a:srgbClr val="808000"/>
              </a:solidFill>
              <a:prstDash val="solid"/>
            </a:ln>
          </c:spPr>
          <c:marker>
            <c:symbol val="circle"/>
            <c:size val="4"/>
            <c:spPr>
              <a:solidFill>
                <a:srgbClr val="808000"/>
              </a:solidFill>
              <a:ln>
                <a:solidFill>
                  <a:srgbClr val="000000"/>
                </a:solidFill>
                <a:prstDash val="solid"/>
              </a:ln>
            </c:spPr>
          </c:marker>
          <c:val>
            <c:numRef>
              <c:f>producció!#REF!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producció!#REF!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71AA-4E6A-8998-8ED70BA9BB9E}"/>
            </c:ext>
          </c:extLst>
        </c:ser>
        <c:dLbls>
          <c:showLegendKey val="0"/>
          <c:showVal val="0"/>
          <c:showCatName val="0"/>
          <c:showSerName val="0"/>
          <c:showPercent val="0"/>
          <c:showBubbleSize val="0"/>
        </c:dLbls>
        <c:marker val="1"/>
        <c:smooth val="0"/>
        <c:axId val="768631168"/>
        <c:axId val="1"/>
      </c:lineChart>
      <c:catAx>
        <c:axId val="768631168"/>
        <c:scaling>
          <c:orientation val="minMax"/>
        </c:scaling>
        <c:delete val="0"/>
        <c:axPos val="b"/>
        <c:title>
          <c:tx>
            <c:rich>
              <a:bodyPr/>
              <a:lstStyle/>
              <a:p>
                <a:pPr>
                  <a:defRPr sz="200" b="1" i="0" u="none" strike="noStrike" baseline="0">
                    <a:solidFill>
                      <a:srgbClr val="FFFFFF"/>
                    </a:solidFill>
                    <a:latin typeface="Arial"/>
                    <a:ea typeface="Arial"/>
                    <a:cs typeface="Arial"/>
                  </a:defRPr>
                </a:pPr>
                <a:r>
                  <a:rPr lang="ca-ES"/>
                  <a:t>ANYS</a:t>
                </a:r>
              </a:p>
            </c:rich>
          </c:tx>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200" b="1" i="0" u="none" strike="noStrike" baseline="0">
                    <a:solidFill>
                      <a:srgbClr val="FFFFFF"/>
                    </a:solidFill>
                    <a:latin typeface="Arial"/>
                    <a:ea typeface="Arial"/>
                    <a:cs typeface="Arial"/>
                  </a:defRPr>
                </a:pPr>
                <a:r>
                  <a:rPr lang="ca-ES"/>
                  <a:t>Tn</a:t>
                </a:r>
              </a:p>
            </c:rich>
          </c:tx>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ca-ES"/>
          </a:p>
        </c:txPr>
        <c:crossAx val="768631168"/>
        <c:crosses val="autoZero"/>
        <c:crossBetween val="between"/>
      </c:valAx>
      <c:spPr>
        <a:solidFill>
          <a:srgbClr val="FFFFFF"/>
        </a:solidFill>
        <a:ln w="12700">
          <a:solidFill>
            <a:srgbClr val="80800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5" b="1" i="0" u="none" strike="noStrike" baseline="0">
                <a:solidFill>
                  <a:srgbClr val="808000"/>
                </a:solidFill>
                <a:latin typeface="Arial"/>
                <a:ea typeface="Arial"/>
                <a:cs typeface="Arial"/>
              </a:defRPr>
            </a:pPr>
            <a:r>
              <a:rPr lang="ca-ES"/>
              <a:t>EVOLUCIÓ DE LA SUPERFÍCIE DE NOU A CATALUNYA</a:t>
            </a:r>
          </a:p>
        </c:rich>
      </c:tx>
      <c:overlay val="0"/>
      <c:spPr>
        <a:noFill/>
        <a:ln w="25400">
          <a:noFill/>
        </a:ln>
      </c:spPr>
    </c:title>
    <c:autoTitleDeleted val="0"/>
    <c:plotArea>
      <c:layout/>
      <c:lineChart>
        <c:grouping val="stacked"/>
        <c:varyColors val="0"/>
        <c:ser>
          <c:idx val="0"/>
          <c:order val="0"/>
          <c:tx>
            <c:v>'superfícies (ha)'!#REF!</c:v>
          </c:tx>
          <c:spPr>
            <a:ln w="25400">
              <a:solidFill>
                <a:srgbClr val="808000"/>
              </a:solidFill>
              <a:prstDash val="solid"/>
            </a:ln>
          </c:spPr>
          <c:marker>
            <c:symbol val="circle"/>
            <c:size val="4"/>
            <c:spPr>
              <a:solidFill>
                <a:srgbClr val="808000"/>
              </a:solidFill>
              <a:ln>
                <a:solidFill>
                  <a:srgbClr val="000000"/>
                </a:solidFill>
                <a:prstDash val="solid"/>
              </a:ln>
            </c:spPr>
          </c:marker>
          <c:val>
            <c:numRef>
              <c:f>'superfícies (ha)'!#REF!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'superfícies (ha)'!#REF!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89BD-46AB-BEF8-598D2AE9147C}"/>
            </c:ext>
          </c:extLst>
        </c:ser>
        <c:dLbls>
          <c:showLegendKey val="0"/>
          <c:showVal val="0"/>
          <c:showCatName val="0"/>
          <c:showSerName val="0"/>
          <c:showPercent val="0"/>
          <c:showBubbleSize val="0"/>
        </c:dLbls>
        <c:marker val="1"/>
        <c:smooth val="0"/>
        <c:axId val="768650520"/>
        <c:axId val="1"/>
      </c:lineChart>
      <c:catAx>
        <c:axId val="768650520"/>
        <c:scaling>
          <c:orientation val="minMax"/>
        </c:scaling>
        <c:delete val="0"/>
        <c:axPos val="b"/>
        <c:title>
          <c:tx>
            <c:rich>
              <a:bodyPr/>
              <a:lstStyle/>
              <a:p>
                <a:pPr>
                  <a:defRPr sz="275" b="1" i="0" u="none" strike="noStrike" baseline="0">
                    <a:solidFill>
                      <a:srgbClr val="FFFFFF"/>
                    </a:solidFill>
                    <a:latin typeface="Arial"/>
                    <a:ea typeface="Arial"/>
                    <a:cs typeface="Arial"/>
                  </a:defRPr>
                </a:pPr>
                <a:r>
                  <a:rPr lang="ca-ES"/>
                  <a:t>ANYS</a:t>
                </a:r>
              </a:p>
            </c:rich>
          </c:tx>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275" b="1" i="0" u="none" strike="noStrike" baseline="0">
                    <a:solidFill>
                      <a:srgbClr val="FFFFFF"/>
                    </a:solidFill>
                    <a:latin typeface="Arial"/>
                    <a:ea typeface="Arial"/>
                    <a:cs typeface="Arial"/>
                  </a:defRPr>
                </a:pPr>
                <a:r>
                  <a:rPr lang="ca-ES"/>
                  <a:t>Ha</a:t>
                </a:r>
              </a:p>
            </c:rich>
          </c:tx>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ca-ES"/>
          </a:p>
        </c:txPr>
        <c:crossAx val="768650520"/>
        <c:crosses val="autoZero"/>
        <c:crossBetween val="between"/>
      </c:valAx>
      <c:spPr>
        <a:solidFill>
          <a:srgbClr val="FFFFFF"/>
        </a:solidFill>
        <a:ln w="12700">
          <a:solidFill>
            <a:srgbClr val="80800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1" i="0" u="none" strike="noStrike" kern="1200" spc="0" baseline="0">
                <a:solidFill>
                  <a:schemeClr val="tx1"/>
                </a:solidFill>
                <a:latin typeface="Helvetica" panose="020B0604020202030204" pitchFamily="34" charset="0"/>
                <a:ea typeface="+mn-ea"/>
                <a:cs typeface="+mn-cs"/>
              </a:defRPr>
            </a:pPr>
            <a:r>
              <a:rPr lang="ca-ES" sz="1050" b="1"/>
              <a:t>EVOLUCIÓ</a:t>
            </a:r>
            <a:r>
              <a:rPr lang="ca-ES" sz="1050" b="1" baseline="0"/>
              <a:t> DE LA PRODUCCIÓ D'ARRÒS A CATALUNYA</a:t>
            </a:r>
            <a:endParaRPr lang="ca-ES" sz="1050" b="1"/>
          </a:p>
        </c:rich>
      </c:tx>
      <c:layout>
        <c:manualLayout>
          <c:xMode val="edge"/>
          <c:yMode val="edge"/>
          <c:x val="0.21027180685463631"/>
          <c:y val="6.211922835807665E-2"/>
        </c:manualLayout>
      </c:layout>
      <c:overlay val="0"/>
      <c:spPr>
        <a:noFill/>
        <a:ln>
          <a:noFill/>
        </a:ln>
        <a:effectLst/>
      </c:spPr>
    </c:title>
    <c:autoTitleDeleted val="0"/>
    <c:plotArea>
      <c:layout>
        <c:manualLayout>
          <c:layoutTarget val="inner"/>
          <c:xMode val="edge"/>
          <c:yMode val="edge"/>
          <c:x val="0.12383198597336845"/>
          <c:y val="0.18529993891441043"/>
          <c:w val="0.77469659602836749"/>
          <c:h val="0.58618649275154999"/>
        </c:manualLayout>
      </c:layout>
      <c:lineChart>
        <c:grouping val="standard"/>
        <c:varyColors val="0"/>
        <c:ser>
          <c:idx val="0"/>
          <c:order val="0"/>
          <c:tx>
            <c:v>Producció (t)</c:v>
          </c:tx>
          <c:spPr>
            <a:ln w="25400" cap="rnd">
              <a:solidFill>
                <a:srgbClr val="008000"/>
              </a:solidFill>
              <a:round/>
            </a:ln>
            <a:effectLst/>
          </c:spPr>
          <c:marker>
            <c:symbol val="circle"/>
            <c:size val="5"/>
            <c:spPr>
              <a:solidFill>
                <a:srgbClr val="008000"/>
              </a:solidFill>
              <a:ln w="3175">
                <a:solidFill>
                  <a:srgbClr val="008000"/>
                </a:solidFill>
              </a:ln>
              <a:effectLst/>
            </c:spPr>
          </c:marker>
          <c:cat>
            <c:numRef>
              <c:f>Producció!$D$6:$Z$6</c:f>
              <c:numCache>
                <c:formatCode>General</c:formatCod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numCache>
            </c:numRef>
          </c:cat>
          <c:val>
            <c:numRef>
              <c:f>Producció!$D$11:$Z$11</c:f>
              <c:numCache>
                <c:formatCode>#,##0</c:formatCode>
                <c:ptCount val="23"/>
                <c:pt idx="0">
                  <c:v>133650</c:v>
                </c:pt>
                <c:pt idx="1">
                  <c:v>133778</c:v>
                </c:pt>
                <c:pt idx="2">
                  <c:v>131787</c:v>
                </c:pt>
                <c:pt idx="3">
                  <c:v>129945</c:v>
                </c:pt>
                <c:pt idx="4">
                  <c:v>119537</c:v>
                </c:pt>
                <c:pt idx="5">
                  <c:v>125299</c:v>
                </c:pt>
                <c:pt idx="6">
                  <c:v>126203</c:v>
                </c:pt>
                <c:pt idx="7">
                  <c:v>134533</c:v>
                </c:pt>
                <c:pt idx="8">
                  <c:v>127372</c:v>
                </c:pt>
                <c:pt idx="9">
                  <c:v>120700.48999999999</c:v>
                </c:pt>
                <c:pt idx="10">
                  <c:v>142245</c:v>
                </c:pt>
                <c:pt idx="11">
                  <c:v>130314</c:v>
                </c:pt>
                <c:pt idx="12">
                  <c:v>122813</c:v>
                </c:pt>
                <c:pt idx="13">
                  <c:v>137202</c:v>
                </c:pt>
                <c:pt idx="14">
                  <c:v>136872</c:v>
                </c:pt>
                <c:pt idx="15">
                  <c:v>131889</c:v>
                </c:pt>
                <c:pt idx="16">
                  <c:v>139829</c:v>
                </c:pt>
                <c:pt idx="17">
                  <c:v>135531</c:v>
                </c:pt>
                <c:pt idx="18">
                  <c:v>130986.8</c:v>
                </c:pt>
                <c:pt idx="19">
                  <c:v>146560.31600000002</c:v>
                </c:pt>
                <c:pt idx="20">
                  <c:v>150285</c:v>
                </c:pt>
                <c:pt idx="21">
                  <c:v>136062</c:v>
                </c:pt>
                <c:pt idx="22">
                  <c:v>134405.61300000001</c:v>
                </c:pt>
              </c:numCache>
            </c:numRef>
          </c:val>
          <c:smooth val="0"/>
          <c:extLst>
            <c:ext xmlns:c16="http://schemas.microsoft.com/office/drawing/2014/chart" uri="{C3380CC4-5D6E-409C-BE32-E72D297353CC}">
              <c16:uniqueId val="{00000001-7EAD-46D5-A056-636479D056B5}"/>
            </c:ext>
          </c:extLst>
        </c:ser>
        <c:dLbls>
          <c:showLegendKey val="0"/>
          <c:showVal val="0"/>
          <c:showCatName val="0"/>
          <c:showSerName val="0"/>
          <c:showPercent val="0"/>
          <c:showBubbleSize val="0"/>
        </c:dLbls>
        <c:marker val="1"/>
        <c:smooth val="0"/>
        <c:axId val="365594864"/>
        <c:axId val="365596432"/>
      </c:lineChart>
      <c:lineChart>
        <c:grouping val="standard"/>
        <c:varyColors val="0"/>
        <c:ser>
          <c:idx val="1"/>
          <c:order val="1"/>
          <c:tx>
            <c:v>Superfície (ha)</c:v>
          </c:tx>
          <c:spPr>
            <a:ln>
              <a:solidFill>
                <a:srgbClr val="FFC000"/>
              </a:solidFill>
            </a:ln>
          </c:spPr>
          <c:marker>
            <c:symbol val="none"/>
          </c:marker>
          <c:cat>
            <c:numRef>
              <c:f>Producció!$D$6:$Z$6</c:f>
              <c:numCache>
                <c:formatCode>General</c:formatCod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numCache>
            </c:numRef>
          </c:cat>
          <c:val>
            <c:numRef>
              <c:f>Superfícies!$D$11:$Z$11</c:f>
              <c:numCache>
                <c:formatCode>#,##0</c:formatCode>
                <c:ptCount val="23"/>
                <c:pt idx="0">
                  <c:v>21595</c:v>
                </c:pt>
                <c:pt idx="1">
                  <c:v>21195</c:v>
                </c:pt>
                <c:pt idx="2">
                  <c:v>21211</c:v>
                </c:pt>
                <c:pt idx="3">
                  <c:v>21336</c:v>
                </c:pt>
                <c:pt idx="4">
                  <c:v>21521</c:v>
                </c:pt>
                <c:pt idx="5">
                  <c:v>21627</c:v>
                </c:pt>
                <c:pt idx="6">
                  <c:v>21569</c:v>
                </c:pt>
                <c:pt idx="7">
                  <c:v>21579</c:v>
                </c:pt>
                <c:pt idx="8">
                  <c:v>21506</c:v>
                </c:pt>
                <c:pt idx="9">
                  <c:v>21290</c:v>
                </c:pt>
                <c:pt idx="10">
                  <c:v>21407</c:v>
                </c:pt>
                <c:pt idx="11">
                  <c:v>21161.699999999997</c:v>
                </c:pt>
                <c:pt idx="12">
                  <c:v>21104.400000000001</c:v>
                </c:pt>
                <c:pt idx="13">
                  <c:v>20885.800000000003</c:v>
                </c:pt>
                <c:pt idx="14">
                  <c:v>20884</c:v>
                </c:pt>
                <c:pt idx="15">
                  <c:v>20779</c:v>
                </c:pt>
                <c:pt idx="16">
                  <c:v>21017</c:v>
                </c:pt>
                <c:pt idx="17">
                  <c:v>20861</c:v>
                </c:pt>
                <c:pt idx="18">
                  <c:v>20576</c:v>
                </c:pt>
                <c:pt idx="19">
                  <c:v>20938</c:v>
                </c:pt>
                <c:pt idx="20">
                  <c:v>20907</c:v>
                </c:pt>
                <c:pt idx="21">
                  <c:v>21008</c:v>
                </c:pt>
                <c:pt idx="22">
                  <c:v>20979</c:v>
                </c:pt>
              </c:numCache>
            </c:numRef>
          </c:val>
          <c:smooth val="0"/>
          <c:extLst>
            <c:ext xmlns:c16="http://schemas.microsoft.com/office/drawing/2014/chart" uri="{C3380CC4-5D6E-409C-BE32-E72D297353CC}">
              <c16:uniqueId val="{00000000-F698-4C86-96AC-E8E2ACE285B7}"/>
            </c:ext>
          </c:extLst>
        </c:ser>
        <c:dLbls>
          <c:showLegendKey val="0"/>
          <c:showVal val="0"/>
          <c:showCatName val="0"/>
          <c:showSerName val="0"/>
          <c:showPercent val="0"/>
          <c:showBubbleSize val="0"/>
        </c:dLbls>
        <c:marker val="1"/>
        <c:smooth val="0"/>
        <c:axId val="710083488"/>
        <c:axId val="710082504"/>
      </c:lineChart>
      <c:catAx>
        <c:axId val="36559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solidFill>
                <a:latin typeface="Helvetica" panose="020B0604020202030204" pitchFamily="34" charset="0"/>
                <a:ea typeface="+mn-ea"/>
                <a:cs typeface="+mn-cs"/>
              </a:defRPr>
            </a:pPr>
            <a:endParaRPr lang="ca-ES"/>
          </a:p>
        </c:txPr>
        <c:crossAx val="365596432"/>
        <c:crosses val="autoZero"/>
        <c:auto val="1"/>
        <c:lblAlgn val="ctr"/>
        <c:lblOffset val="100"/>
        <c:noMultiLvlLbl val="0"/>
      </c:catAx>
      <c:valAx>
        <c:axId val="365596432"/>
        <c:scaling>
          <c:orientation val="minMax"/>
          <c:max val="2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Helvetica" panose="020B0604020202030204" pitchFamily="34" charset="0"/>
                    <a:ea typeface="+mn-ea"/>
                    <a:cs typeface="+mn-cs"/>
                  </a:defRPr>
                </a:pPr>
                <a:r>
                  <a:rPr lang="ca-ES"/>
                  <a:t>t</a:t>
                </a:r>
              </a:p>
            </c:rich>
          </c:tx>
          <c:layout>
            <c:manualLayout>
              <c:xMode val="edge"/>
              <c:yMode val="edge"/>
              <c:x val="3.9233145649324952E-2"/>
              <c:y val="8.7776027996500444E-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Helvetica" panose="020B0604020202030204" pitchFamily="34" charset="0"/>
                <a:ea typeface="+mn-ea"/>
                <a:cs typeface="+mn-cs"/>
              </a:defRPr>
            </a:pPr>
            <a:endParaRPr lang="ca-ES"/>
          </a:p>
        </c:txPr>
        <c:crossAx val="365594864"/>
        <c:crosses val="autoZero"/>
        <c:crossBetween val="between"/>
        <c:majorUnit val="25000"/>
      </c:valAx>
      <c:valAx>
        <c:axId val="710082504"/>
        <c:scaling>
          <c:orientation val="minMax"/>
          <c:max val="30000"/>
          <c:min val="0"/>
        </c:scaling>
        <c:delete val="0"/>
        <c:axPos val="r"/>
        <c:title>
          <c:tx>
            <c:rich>
              <a:bodyPr rot="0" vert="horz"/>
              <a:lstStyle/>
              <a:p>
                <a:pPr>
                  <a:defRPr>
                    <a:solidFill>
                      <a:schemeClr val="tx1">
                        <a:lumMod val="65000"/>
                        <a:lumOff val="35000"/>
                      </a:schemeClr>
                    </a:solidFill>
                    <a:latin typeface="Helvetica" panose="020B0604020202020204" pitchFamily="34" charset="0"/>
                    <a:cs typeface="Helvetica" panose="020B0604020202020204" pitchFamily="34" charset="0"/>
                  </a:defRPr>
                </a:pPr>
                <a:r>
                  <a:rPr lang="ca-ES"/>
                  <a:t>ha</a:t>
                </a:r>
              </a:p>
            </c:rich>
          </c:tx>
          <c:layout>
            <c:manualLayout>
              <c:xMode val="edge"/>
              <c:yMode val="edge"/>
              <c:x val="0.93270747795529707"/>
              <c:y val="8.1364479440069998E-2"/>
            </c:manualLayout>
          </c:layout>
          <c:overlay val="0"/>
        </c:title>
        <c:numFmt formatCode="#,##0" sourceLinked="0"/>
        <c:majorTickMark val="out"/>
        <c:minorTickMark val="none"/>
        <c:tickLblPos val="nextTo"/>
        <c:txPr>
          <a:bodyPr/>
          <a:lstStyle/>
          <a:p>
            <a:pPr>
              <a:defRPr sz="900">
                <a:solidFill>
                  <a:schemeClr val="tx1">
                    <a:lumMod val="65000"/>
                    <a:lumOff val="35000"/>
                  </a:schemeClr>
                </a:solidFill>
                <a:latin typeface="Helvetica" panose="020B0604020202020204" pitchFamily="34" charset="0"/>
                <a:cs typeface="Helvetica" panose="020B0604020202020204" pitchFamily="34" charset="0"/>
              </a:defRPr>
            </a:pPr>
            <a:endParaRPr lang="ca-ES"/>
          </a:p>
        </c:txPr>
        <c:crossAx val="710083488"/>
        <c:crosses val="max"/>
        <c:crossBetween val="between"/>
        <c:majorUnit val="5000"/>
      </c:valAx>
      <c:catAx>
        <c:axId val="710083488"/>
        <c:scaling>
          <c:orientation val="minMax"/>
        </c:scaling>
        <c:delete val="1"/>
        <c:axPos val="b"/>
        <c:numFmt formatCode="General" sourceLinked="1"/>
        <c:majorTickMark val="out"/>
        <c:minorTickMark val="none"/>
        <c:tickLblPos val="nextTo"/>
        <c:crossAx val="710082504"/>
        <c:crosses val="autoZero"/>
        <c:auto val="1"/>
        <c:lblAlgn val="ctr"/>
        <c:lblOffset val="100"/>
        <c:noMultiLvlLbl val="0"/>
      </c:catAx>
      <c:spPr>
        <a:noFill/>
        <a:ln>
          <a:noFill/>
        </a:ln>
        <a:effectLst/>
      </c:spPr>
    </c:plotArea>
    <c:legend>
      <c:legendPos val="b"/>
      <c:layout>
        <c:manualLayout>
          <c:xMode val="edge"/>
          <c:yMode val="edge"/>
          <c:x val="0.32969770894820721"/>
          <c:y val="0.9062981627296588"/>
          <c:w val="0.35166944380915044"/>
          <c:h val="8.0368503937007868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paperSize="9" orientation="portrait" horizontalDpi="-3"/>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1" i="0" u="none" strike="noStrike" kern="1200" spc="0" baseline="0">
                <a:solidFill>
                  <a:schemeClr val="tx1"/>
                </a:solidFill>
                <a:latin typeface="Helvetica" panose="020B0604020202030204" pitchFamily="34" charset="0"/>
                <a:ea typeface="+mn-ea"/>
                <a:cs typeface="+mn-cs"/>
              </a:defRPr>
            </a:pPr>
            <a:r>
              <a:rPr lang="ca-ES" sz="1050" b="1"/>
              <a:t>EVOLUCIÓ</a:t>
            </a:r>
            <a:r>
              <a:rPr lang="ca-ES" sz="1050" b="1" baseline="0"/>
              <a:t> DE LA PRODUCCIÓ D'ARRÒS </a:t>
            </a:r>
            <a:br>
              <a:rPr lang="ca-ES" sz="1050" b="1" baseline="0"/>
            </a:br>
            <a:r>
              <a:rPr lang="ca-ES" sz="1050" b="1" baseline="0"/>
              <a:t>GIRONA</a:t>
            </a:r>
            <a:endParaRPr lang="ca-ES" sz="1050" b="1"/>
          </a:p>
        </c:rich>
      </c:tx>
      <c:layout>
        <c:manualLayout>
          <c:xMode val="edge"/>
          <c:yMode val="edge"/>
          <c:x val="0.26757834797258734"/>
          <c:y val="3.5092218202454423E-2"/>
        </c:manualLayout>
      </c:layout>
      <c:overlay val="0"/>
      <c:spPr>
        <a:noFill/>
        <a:ln>
          <a:noFill/>
        </a:ln>
        <a:effectLst/>
      </c:spPr>
    </c:title>
    <c:autoTitleDeleted val="0"/>
    <c:plotArea>
      <c:layout>
        <c:manualLayout>
          <c:layoutTarget val="inner"/>
          <c:xMode val="edge"/>
          <c:yMode val="edge"/>
          <c:x val="0.12383198597336845"/>
          <c:y val="0.18529993891441043"/>
          <c:w val="0.80458295040992833"/>
          <c:h val="0.58618649275154999"/>
        </c:manualLayout>
      </c:layout>
      <c:lineChart>
        <c:grouping val="standard"/>
        <c:varyColors val="0"/>
        <c:ser>
          <c:idx val="0"/>
          <c:order val="0"/>
          <c:tx>
            <c:v>Producció (t)</c:v>
          </c:tx>
          <c:spPr>
            <a:ln w="25400" cap="rnd">
              <a:solidFill>
                <a:srgbClr val="008000"/>
              </a:solidFill>
              <a:round/>
            </a:ln>
            <a:effectLst/>
          </c:spPr>
          <c:marker>
            <c:symbol val="circle"/>
            <c:size val="5"/>
            <c:spPr>
              <a:solidFill>
                <a:srgbClr val="008000"/>
              </a:solidFill>
              <a:ln w="3175">
                <a:solidFill>
                  <a:srgbClr val="008000"/>
                </a:solidFill>
              </a:ln>
              <a:effectLst/>
            </c:spPr>
          </c:marker>
          <c:cat>
            <c:numRef>
              <c:f>Producció!$D$6:$Z$6</c:f>
              <c:numCache>
                <c:formatCode>General</c:formatCod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numCache>
            </c:numRef>
          </c:cat>
          <c:val>
            <c:numRef>
              <c:f>Producció!$D$8:$Z$8</c:f>
              <c:numCache>
                <c:formatCode>#,##0</c:formatCode>
                <c:ptCount val="23"/>
                <c:pt idx="0">
                  <c:v>4236</c:v>
                </c:pt>
                <c:pt idx="1">
                  <c:v>4169</c:v>
                </c:pt>
                <c:pt idx="2">
                  <c:v>4772</c:v>
                </c:pt>
                <c:pt idx="3">
                  <c:v>4817</c:v>
                </c:pt>
                <c:pt idx="4">
                  <c:v>5181</c:v>
                </c:pt>
                <c:pt idx="5">
                  <c:v>5207</c:v>
                </c:pt>
                <c:pt idx="6">
                  <c:v>5259</c:v>
                </c:pt>
                <c:pt idx="7">
                  <c:v>5384</c:v>
                </c:pt>
                <c:pt idx="8">
                  <c:v>5326</c:v>
                </c:pt>
                <c:pt idx="9">
                  <c:v>5034.8999999999996</c:v>
                </c:pt>
                <c:pt idx="10">
                  <c:v>4935</c:v>
                </c:pt>
                <c:pt idx="11">
                  <c:v>4669</c:v>
                </c:pt>
                <c:pt idx="12">
                  <c:v>5576</c:v>
                </c:pt>
                <c:pt idx="13">
                  <c:v>5380</c:v>
                </c:pt>
                <c:pt idx="14">
                  <c:v>4614</c:v>
                </c:pt>
                <c:pt idx="15">
                  <c:v>5611</c:v>
                </c:pt>
                <c:pt idx="16">
                  <c:v>5635</c:v>
                </c:pt>
                <c:pt idx="17">
                  <c:v>6016</c:v>
                </c:pt>
                <c:pt idx="18">
                  <c:v>5457.8</c:v>
                </c:pt>
                <c:pt idx="19">
                  <c:v>6036.8</c:v>
                </c:pt>
                <c:pt idx="20">
                  <c:v>6026</c:v>
                </c:pt>
                <c:pt idx="21">
                  <c:v>6041</c:v>
                </c:pt>
                <c:pt idx="22">
                  <c:v>4975.6330000000007</c:v>
                </c:pt>
              </c:numCache>
            </c:numRef>
          </c:val>
          <c:smooth val="0"/>
          <c:extLst>
            <c:ext xmlns:c16="http://schemas.microsoft.com/office/drawing/2014/chart" uri="{C3380CC4-5D6E-409C-BE32-E72D297353CC}">
              <c16:uniqueId val="{00000000-7173-44A1-9F04-9F1812680548}"/>
            </c:ext>
          </c:extLst>
        </c:ser>
        <c:dLbls>
          <c:showLegendKey val="0"/>
          <c:showVal val="0"/>
          <c:showCatName val="0"/>
          <c:showSerName val="0"/>
          <c:showPercent val="0"/>
          <c:showBubbleSize val="0"/>
        </c:dLbls>
        <c:marker val="1"/>
        <c:smooth val="0"/>
        <c:axId val="365594864"/>
        <c:axId val="365596432"/>
      </c:lineChart>
      <c:lineChart>
        <c:grouping val="standard"/>
        <c:varyColors val="0"/>
        <c:ser>
          <c:idx val="1"/>
          <c:order val="1"/>
          <c:tx>
            <c:v>Superfície (ha)</c:v>
          </c:tx>
          <c:spPr>
            <a:ln>
              <a:solidFill>
                <a:srgbClr val="FFC000"/>
              </a:solidFill>
            </a:ln>
          </c:spPr>
          <c:marker>
            <c:symbol val="none"/>
          </c:marker>
          <c:cat>
            <c:numRef>
              <c:f>Producció!$D$6:$Z$6</c:f>
              <c:numCache>
                <c:formatCode>General</c:formatCod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numCache>
            </c:numRef>
          </c:cat>
          <c:val>
            <c:numRef>
              <c:f>Superfícies!$D$8:$Z$8</c:f>
              <c:numCache>
                <c:formatCode>#,##0</c:formatCode>
                <c:ptCount val="23"/>
                <c:pt idx="0">
                  <c:v>706</c:v>
                </c:pt>
                <c:pt idx="1">
                  <c:v>772</c:v>
                </c:pt>
                <c:pt idx="2">
                  <c:v>734</c:v>
                </c:pt>
                <c:pt idx="3">
                  <c:v>741</c:v>
                </c:pt>
                <c:pt idx="4">
                  <c:v>791</c:v>
                </c:pt>
                <c:pt idx="5">
                  <c:v>795</c:v>
                </c:pt>
                <c:pt idx="6">
                  <c:v>803</c:v>
                </c:pt>
                <c:pt idx="7">
                  <c:v>822</c:v>
                </c:pt>
                <c:pt idx="8">
                  <c:v>813</c:v>
                </c:pt>
                <c:pt idx="9">
                  <c:v>711</c:v>
                </c:pt>
                <c:pt idx="10">
                  <c:v>796</c:v>
                </c:pt>
                <c:pt idx="11">
                  <c:v>845</c:v>
                </c:pt>
                <c:pt idx="12">
                  <c:v>909.7</c:v>
                </c:pt>
                <c:pt idx="13">
                  <c:v>938.7</c:v>
                </c:pt>
                <c:pt idx="14">
                  <c:v>936</c:v>
                </c:pt>
                <c:pt idx="15">
                  <c:v>943</c:v>
                </c:pt>
                <c:pt idx="16">
                  <c:v>947</c:v>
                </c:pt>
                <c:pt idx="17">
                  <c:v>941</c:v>
                </c:pt>
                <c:pt idx="18">
                  <c:v>941</c:v>
                </c:pt>
                <c:pt idx="19">
                  <c:v>1069</c:v>
                </c:pt>
                <c:pt idx="20">
                  <c:v>1088</c:v>
                </c:pt>
                <c:pt idx="21">
                  <c:v>1084</c:v>
                </c:pt>
                <c:pt idx="22">
                  <c:v>1103</c:v>
                </c:pt>
              </c:numCache>
            </c:numRef>
          </c:val>
          <c:smooth val="0"/>
          <c:extLst>
            <c:ext xmlns:c16="http://schemas.microsoft.com/office/drawing/2014/chart" uri="{C3380CC4-5D6E-409C-BE32-E72D297353CC}">
              <c16:uniqueId val="{00000001-7173-44A1-9F04-9F1812680548}"/>
            </c:ext>
          </c:extLst>
        </c:ser>
        <c:dLbls>
          <c:showLegendKey val="0"/>
          <c:showVal val="0"/>
          <c:showCatName val="0"/>
          <c:showSerName val="0"/>
          <c:showPercent val="0"/>
          <c:showBubbleSize val="0"/>
        </c:dLbls>
        <c:marker val="1"/>
        <c:smooth val="0"/>
        <c:axId val="710083488"/>
        <c:axId val="710082504"/>
      </c:lineChart>
      <c:catAx>
        <c:axId val="36559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solidFill>
                <a:latin typeface="Helvetica" panose="020B0604020202030204" pitchFamily="34" charset="0"/>
                <a:ea typeface="+mn-ea"/>
                <a:cs typeface="+mn-cs"/>
              </a:defRPr>
            </a:pPr>
            <a:endParaRPr lang="ca-ES"/>
          </a:p>
        </c:txPr>
        <c:crossAx val="365596432"/>
        <c:crosses val="autoZero"/>
        <c:auto val="1"/>
        <c:lblAlgn val="ctr"/>
        <c:lblOffset val="100"/>
        <c:noMultiLvlLbl val="0"/>
      </c:catAx>
      <c:valAx>
        <c:axId val="365596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Helvetica" panose="020B0604020202030204" pitchFamily="34" charset="0"/>
                    <a:ea typeface="+mn-ea"/>
                    <a:cs typeface="+mn-cs"/>
                  </a:defRPr>
                </a:pPr>
                <a:r>
                  <a:rPr lang="ca-ES"/>
                  <a:t>t</a:t>
                </a:r>
              </a:p>
            </c:rich>
          </c:tx>
          <c:layout>
            <c:manualLayout>
              <c:xMode val="edge"/>
              <c:yMode val="edge"/>
              <c:x val="3.9233145649324952E-2"/>
              <c:y val="8.7776027996500444E-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Helvetica" panose="020B0604020202030204" pitchFamily="34" charset="0"/>
                <a:ea typeface="+mn-ea"/>
                <a:cs typeface="+mn-cs"/>
              </a:defRPr>
            </a:pPr>
            <a:endParaRPr lang="ca-ES"/>
          </a:p>
        </c:txPr>
        <c:crossAx val="365594864"/>
        <c:crosses val="autoZero"/>
        <c:crossBetween val="between"/>
      </c:valAx>
      <c:valAx>
        <c:axId val="710082504"/>
        <c:scaling>
          <c:orientation val="minMax"/>
        </c:scaling>
        <c:delete val="0"/>
        <c:axPos val="r"/>
        <c:title>
          <c:tx>
            <c:rich>
              <a:bodyPr rot="0" vert="horz"/>
              <a:lstStyle/>
              <a:p>
                <a:pPr>
                  <a:defRPr>
                    <a:solidFill>
                      <a:schemeClr val="tx1">
                        <a:lumMod val="65000"/>
                        <a:lumOff val="35000"/>
                      </a:schemeClr>
                    </a:solidFill>
                    <a:latin typeface="Helvetica" panose="020B0604020202020204" pitchFamily="34" charset="0"/>
                    <a:cs typeface="Helvetica" panose="020B0604020202020204" pitchFamily="34" charset="0"/>
                  </a:defRPr>
                </a:pPr>
                <a:r>
                  <a:rPr lang="ca-ES"/>
                  <a:t>ha</a:t>
                </a:r>
              </a:p>
            </c:rich>
          </c:tx>
          <c:layout>
            <c:manualLayout>
              <c:xMode val="edge"/>
              <c:yMode val="edge"/>
              <c:x val="0.93270747795529707"/>
              <c:y val="8.1364479440069998E-2"/>
            </c:manualLayout>
          </c:layout>
          <c:overlay val="0"/>
        </c:title>
        <c:numFmt formatCode="#,##0" sourceLinked="0"/>
        <c:majorTickMark val="out"/>
        <c:minorTickMark val="none"/>
        <c:tickLblPos val="nextTo"/>
        <c:txPr>
          <a:bodyPr/>
          <a:lstStyle/>
          <a:p>
            <a:pPr>
              <a:defRPr sz="900">
                <a:solidFill>
                  <a:schemeClr val="tx1">
                    <a:lumMod val="65000"/>
                    <a:lumOff val="35000"/>
                  </a:schemeClr>
                </a:solidFill>
                <a:latin typeface="Helvetica" panose="020B0604020202020204" pitchFamily="34" charset="0"/>
                <a:cs typeface="Helvetica" panose="020B0604020202020204" pitchFamily="34" charset="0"/>
              </a:defRPr>
            </a:pPr>
            <a:endParaRPr lang="ca-ES"/>
          </a:p>
        </c:txPr>
        <c:crossAx val="710083488"/>
        <c:crosses val="max"/>
        <c:crossBetween val="between"/>
      </c:valAx>
      <c:catAx>
        <c:axId val="710083488"/>
        <c:scaling>
          <c:orientation val="minMax"/>
        </c:scaling>
        <c:delete val="1"/>
        <c:axPos val="b"/>
        <c:numFmt formatCode="General" sourceLinked="1"/>
        <c:majorTickMark val="out"/>
        <c:minorTickMark val="none"/>
        <c:tickLblPos val="nextTo"/>
        <c:crossAx val="710082504"/>
        <c:crosses val="autoZero"/>
        <c:auto val="1"/>
        <c:lblAlgn val="ctr"/>
        <c:lblOffset val="100"/>
        <c:noMultiLvlLbl val="0"/>
      </c:catAx>
      <c:spPr>
        <a:noFill/>
        <a:ln>
          <a:noFill/>
        </a:ln>
        <a:effectLst/>
      </c:spPr>
    </c:plotArea>
    <c:legend>
      <c:legendPos val="b"/>
      <c:layout>
        <c:manualLayout>
          <c:xMode val="edge"/>
          <c:yMode val="edge"/>
          <c:x val="0.32969770894820721"/>
          <c:y val="0.9062981627296588"/>
          <c:w val="0.35166944380915044"/>
          <c:h val="8.0368503937007868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paperSize="9" orientation="portrait" horizontalDpi="-3"/>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1" i="0" u="none" strike="noStrike" kern="1200" spc="0" baseline="0">
                <a:solidFill>
                  <a:schemeClr val="tx1"/>
                </a:solidFill>
                <a:latin typeface="Helvetica" panose="020B0604020202030204" pitchFamily="34" charset="0"/>
                <a:ea typeface="+mn-ea"/>
                <a:cs typeface="+mn-cs"/>
              </a:defRPr>
            </a:pPr>
            <a:r>
              <a:rPr lang="ca-ES" sz="1050" b="1"/>
              <a:t>EVOLUCIÓ</a:t>
            </a:r>
            <a:r>
              <a:rPr lang="ca-ES" sz="1050" b="1" baseline="0"/>
              <a:t> DE LA PRODUCCIÓ D'ARRÒS </a:t>
            </a:r>
            <a:br>
              <a:rPr lang="ca-ES" sz="1050" b="1" baseline="0"/>
            </a:br>
            <a:r>
              <a:rPr lang="ca-ES" sz="1050" b="1" baseline="0"/>
              <a:t>LLEIDA</a:t>
            </a:r>
            <a:endParaRPr lang="ca-ES" sz="1050" b="1"/>
          </a:p>
        </c:rich>
      </c:tx>
      <c:layout>
        <c:manualLayout>
          <c:xMode val="edge"/>
          <c:yMode val="edge"/>
          <c:x val="0.26757834797258734"/>
          <c:y val="3.5092218202454423E-2"/>
        </c:manualLayout>
      </c:layout>
      <c:overlay val="0"/>
      <c:spPr>
        <a:noFill/>
        <a:ln>
          <a:noFill/>
        </a:ln>
        <a:effectLst/>
      </c:spPr>
    </c:title>
    <c:autoTitleDeleted val="0"/>
    <c:plotArea>
      <c:layout>
        <c:manualLayout>
          <c:layoutTarget val="inner"/>
          <c:xMode val="edge"/>
          <c:yMode val="edge"/>
          <c:x val="0.12383198597336845"/>
          <c:y val="0.18529993891441043"/>
          <c:w val="0.80458295040992833"/>
          <c:h val="0.58618649275154999"/>
        </c:manualLayout>
      </c:layout>
      <c:lineChart>
        <c:grouping val="standard"/>
        <c:varyColors val="0"/>
        <c:ser>
          <c:idx val="0"/>
          <c:order val="0"/>
          <c:tx>
            <c:v>Producció (t)</c:v>
          </c:tx>
          <c:spPr>
            <a:ln w="25400" cap="rnd">
              <a:solidFill>
                <a:srgbClr val="008000"/>
              </a:solidFill>
              <a:round/>
            </a:ln>
            <a:effectLst/>
          </c:spPr>
          <c:marker>
            <c:symbol val="circle"/>
            <c:size val="5"/>
            <c:spPr>
              <a:solidFill>
                <a:srgbClr val="008000"/>
              </a:solidFill>
              <a:ln w="3175">
                <a:solidFill>
                  <a:srgbClr val="008000"/>
                </a:solidFill>
              </a:ln>
              <a:effectLst/>
            </c:spPr>
          </c:marker>
          <c:cat>
            <c:numRef>
              <c:f>Producció!$D$6:$Z$6</c:f>
              <c:numCache>
                <c:formatCode>General</c:formatCod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numCache>
            </c:numRef>
          </c:cat>
          <c:val>
            <c:numRef>
              <c:f>Producció!$D$9:$Z$9</c:f>
              <c:numCache>
                <c:formatCode>#,##0</c:formatCode>
                <c:ptCount val="23"/>
                <c:pt idx="0">
                  <c:v>770</c:v>
                </c:pt>
                <c:pt idx="1">
                  <c:v>964</c:v>
                </c:pt>
                <c:pt idx="2">
                  <c:v>870</c:v>
                </c:pt>
                <c:pt idx="3">
                  <c:v>902</c:v>
                </c:pt>
                <c:pt idx="4">
                  <c:v>850</c:v>
                </c:pt>
                <c:pt idx="5">
                  <c:v>843</c:v>
                </c:pt>
                <c:pt idx="6">
                  <c:v>633</c:v>
                </c:pt>
                <c:pt idx="7">
                  <c:v>588</c:v>
                </c:pt>
                <c:pt idx="8">
                  <c:v>508</c:v>
                </c:pt>
                <c:pt idx="9">
                  <c:v>460.92</c:v>
                </c:pt>
                <c:pt idx="10">
                  <c:v>313</c:v>
                </c:pt>
                <c:pt idx="11">
                  <c:v>303</c:v>
                </c:pt>
                <c:pt idx="12">
                  <c:v>194</c:v>
                </c:pt>
                <c:pt idx="13">
                  <c:v>184</c:v>
                </c:pt>
                <c:pt idx="14">
                  <c:v>215</c:v>
                </c:pt>
                <c:pt idx="15">
                  <c:v>226</c:v>
                </c:pt>
                <c:pt idx="16">
                  <c:v>220</c:v>
                </c:pt>
                <c:pt idx="17">
                  <c:v>223</c:v>
                </c:pt>
                <c:pt idx="18">
                  <c:v>374</c:v>
                </c:pt>
                <c:pt idx="19">
                  <c:v>169.84</c:v>
                </c:pt>
                <c:pt idx="20">
                  <c:v>278</c:v>
                </c:pt>
                <c:pt idx="21">
                  <c:v>311</c:v>
                </c:pt>
                <c:pt idx="22">
                  <c:v>310.68</c:v>
                </c:pt>
              </c:numCache>
            </c:numRef>
          </c:val>
          <c:smooth val="0"/>
          <c:extLst>
            <c:ext xmlns:c16="http://schemas.microsoft.com/office/drawing/2014/chart" uri="{C3380CC4-5D6E-409C-BE32-E72D297353CC}">
              <c16:uniqueId val="{00000000-855D-47B3-84B7-86F882DD15EF}"/>
            </c:ext>
          </c:extLst>
        </c:ser>
        <c:dLbls>
          <c:showLegendKey val="0"/>
          <c:showVal val="0"/>
          <c:showCatName val="0"/>
          <c:showSerName val="0"/>
          <c:showPercent val="0"/>
          <c:showBubbleSize val="0"/>
        </c:dLbls>
        <c:marker val="1"/>
        <c:smooth val="0"/>
        <c:axId val="365594864"/>
        <c:axId val="365596432"/>
      </c:lineChart>
      <c:lineChart>
        <c:grouping val="standard"/>
        <c:varyColors val="0"/>
        <c:ser>
          <c:idx val="1"/>
          <c:order val="1"/>
          <c:tx>
            <c:v>Superfície (ha)</c:v>
          </c:tx>
          <c:spPr>
            <a:ln>
              <a:solidFill>
                <a:srgbClr val="FFC000"/>
              </a:solidFill>
            </a:ln>
          </c:spPr>
          <c:marker>
            <c:symbol val="none"/>
          </c:marker>
          <c:cat>
            <c:numRef>
              <c:f>Producció!$D$6:$Z$6</c:f>
              <c:numCache>
                <c:formatCode>General</c:formatCod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numCache>
            </c:numRef>
          </c:cat>
          <c:val>
            <c:numRef>
              <c:f>Superfícies!$D$9:$Z$9</c:f>
              <c:numCache>
                <c:formatCode>#,##0</c:formatCode>
                <c:ptCount val="23"/>
                <c:pt idx="0">
                  <c:v>140</c:v>
                </c:pt>
                <c:pt idx="1">
                  <c:v>132</c:v>
                </c:pt>
                <c:pt idx="2">
                  <c:v>131</c:v>
                </c:pt>
                <c:pt idx="3">
                  <c:v>137</c:v>
                </c:pt>
                <c:pt idx="4">
                  <c:v>130</c:v>
                </c:pt>
                <c:pt idx="5">
                  <c:v>129</c:v>
                </c:pt>
                <c:pt idx="6">
                  <c:v>94</c:v>
                </c:pt>
                <c:pt idx="7">
                  <c:v>88</c:v>
                </c:pt>
                <c:pt idx="8">
                  <c:v>76</c:v>
                </c:pt>
                <c:pt idx="9">
                  <c:v>69</c:v>
                </c:pt>
                <c:pt idx="10">
                  <c:v>44</c:v>
                </c:pt>
                <c:pt idx="11">
                  <c:v>44.6</c:v>
                </c:pt>
                <c:pt idx="12">
                  <c:v>28.8</c:v>
                </c:pt>
                <c:pt idx="13">
                  <c:v>28.7</c:v>
                </c:pt>
                <c:pt idx="14">
                  <c:v>29</c:v>
                </c:pt>
                <c:pt idx="15">
                  <c:v>29</c:v>
                </c:pt>
                <c:pt idx="16">
                  <c:v>29</c:v>
                </c:pt>
                <c:pt idx="17">
                  <c:v>29</c:v>
                </c:pt>
                <c:pt idx="18">
                  <c:v>49</c:v>
                </c:pt>
                <c:pt idx="19">
                  <c:v>22</c:v>
                </c:pt>
                <c:pt idx="20">
                  <c:v>36</c:v>
                </c:pt>
                <c:pt idx="21">
                  <c:v>36</c:v>
                </c:pt>
                <c:pt idx="22">
                  <c:v>36</c:v>
                </c:pt>
              </c:numCache>
            </c:numRef>
          </c:val>
          <c:smooth val="0"/>
          <c:extLst>
            <c:ext xmlns:c16="http://schemas.microsoft.com/office/drawing/2014/chart" uri="{C3380CC4-5D6E-409C-BE32-E72D297353CC}">
              <c16:uniqueId val="{00000001-855D-47B3-84B7-86F882DD15EF}"/>
            </c:ext>
          </c:extLst>
        </c:ser>
        <c:dLbls>
          <c:showLegendKey val="0"/>
          <c:showVal val="0"/>
          <c:showCatName val="0"/>
          <c:showSerName val="0"/>
          <c:showPercent val="0"/>
          <c:showBubbleSize val="0"/>
        </c:dLbls>
        <c:marker val="1"/>
        <c:smooth val="0"/>
        <c:axId val="710083488"/>
        <c:axId val="710082504"/>
      </c:lineChart>
      <c:catAx>
        <c:axId val="36559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solidFill>
                <a:latin typeface="Helvetica" panose="020B0604020202030204" pitchFamily="34" charset="0"/>
                <a:ea typeface="+mn-ea"/>
                <a:cs typeface="+mn-cs"/>
              </a:defRPr>
            </a:pPr>
            <a:endParaRPr lang="ca-ES"/>
          </a:p>
        </c:txPr>
        <c:crossAx val="365596432"/>
        <c:crosses val="autoZero"/>
        <c:auto val="1"/>
        <c:lblAlgn val="ctr"/>
        <c:lblOffset val="100"/>
        <c:noMultiLvlLbl val="0"/>
      </c:catAx>
      <c:valAx>
        <c:axId val="365596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Helvetica" panose="020B0604020202030204" pitchFamily="34" charset="0"/>
                    <a:ea typeface="+mn-ea"/>
                    <a:cs typeface="+mn-cs"/>
                  </a:defRPr>
                </a:pPr>
                <a:r>
                  <a:rPr lang="ca-ES"/>
                  <a:t>t</a:t>
                </a:r>
              </a:p>
            </c:rich>
          </c:tx>
          <c:layout>
            <c:manualLayout>
              <c:xMode val="edge"/>
              <c:yMode val="edge"/>
              <c:x val="3.9233145649324952E-2"/>
              <c:y val="8.7776027996500444E-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Helvetica" panose="020B0604020202030204" pitchFamily="34" charset="0"/>
                <a:ea typeface="+mn-ea"/>
                <a:cs typeface="+mn-cs"/>
              </a:defRPr>
            </a:pPr>
            <a:endParaRPr lang="ca-ES"/>
          </a:p>
        </c:txPr>
        <c:crossAx val="365594864"/>
        <c:crosses val="autoZero"/>
        <c:crossBetween val="between"/>
      </c:valAx>
      <c:valAx>
        <c:axId val="710082504"/>
        <c:scaling>
          <c:orientation val="minMax"/>
        </c:scaling>
        <c:delete val="0"/>
        <c:axPos val="r"/>
        <c:title>
          <c:tx>
            <c:rich>
              <a:bodyPr rot="0" vert="horz"/>
              <a:lstStyle/>
              <a:p>
                <a:pPr>
                  <a:defRPr>
                    <a:solidFill>
                      <a:schemeClr val="tx1">
                        <a:lumMod val="65000"/>
                        <a:lumOff val="35000"/>
                      </a:schemeClr>
                    </a:solidFill>
                    <a:latin typeface="Helvetica" panose="020B0604020202020204" pitchFamily="34" charset="0"/>
                    <a:cs typeface="Helvetica" panose="020B0604020202020204" pitchFamily="34" charset="0"/>
                  </a:defRPr>
                </a:pPr>
                <a:r>
                  <a:rPr lang="ca-ES"/>
                  <a:t>ha</a:t>
                </a:r>
              </a:p>
            </c:rich>
          </c:tx>
          <c:layout>
            <c:manualLayout>
              <c:xMode val="edge"/>
              <c:yMode val="edge"/>
              <c:x val="0.93270747795529707"/>
              <c:y val="8.1364479440069998E-2"/>
            </c:manualLayout>
          </c:layout>
          <c:overlay val="0"/>
        </c:title>
        <c:numFmt formatCode="#,##0" sourceLinked="0"/>
        <c:majorTickMark val="out"/>
        <c:minorTickMark val="none"/>
        <c:tickLblPos val="nextTo"/>
        <c:txPr>
          <a:bodyPr/>
          <a:lstStyle/>
          <a:p>
            <a:pPr>
              <a:defRPr sz="900">
                <a:solidFill>
                  <a:schemeClr val="tx1">
                    <a:lumMod val="65000"/>
                    <a:lumOff val="35000"/>
                  </a:schemeClr>
                </a:solidFill>
                <a:latin typeface="Helvetica" panose="020B0604020202020204" pitchFamily="34" charset="0"/>
                <a:cs typeface="Helvetica" panose="020B0604020202020204" pitchFamily="34" charset="0"/>
              </a:defRPr>
            </a:pPr>
            <a:endParaRPr lang="ca-ES"/>
          </a:p>
        </c:txPr>
        <c:crossAx val="710083488"/>
        <c:crosses val="max"/>
        <c:crossBetween val="between"/>
      </c:valAx>
      <c:catAx>
        <c:axId val="710083488"/>
        <c:scaling>
          <c:orientation val="minMax"/>
        </c:scaling>
        <c:delete val="1"/>
        <c:axPos val="b"/>
        <c:numFmt formatCode="General" sourceLinked="1"/>
        <c:majorTickMark val="out"/>
        <c:minorTickMark val="none"/>
        <c:tickLblPos val="nextTo"/>
        <c:crossAx val="710082504"/>
        <c:crosses val="autoZero"/>
        <c:auto val="1"/>
        <c:lblAlgn val="ctr"/>
        <c:lblOffset val="100"/>
        <c:noMultiLvlLbl val="0"/>
      </c:catAx>
      <c:spPr>
        <a:noFill/>
        <a:ln>
          <a:noFill/>
        </a:ln>
        <a:effectLst/>
      </c:spPr>
    </c:plotArea>
    <c:legend>
      <c:legendPos val="b"/>
      <c:layout>
        <c:manualLayout>
          <c:xMode val="edge"/>
          <c:yMode val="edge"/>
          <c:x val="0.32969770894820721"/>
          <c:y val="0.9062981627296588"/>
          <c:w val="0.35166944380915044"/>
          <c:h val="8.0368503937007868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paperSize="9" orientation="portrait" horizontalDpi="-3"/>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1" i="0" u="none" strike="noStrike" kern="1200" spc="0" baseline="0">
                <a:solidFill>
                  <a:schemeClr val="tx1"/>
                </a:solidFill>
                <a:latin typeface="Helvetica" panose="020B0604020202030204" pitchFamily="34" charset="0"/>
                <a:ea typeface="+mn-ea"/>
                <a:cs typeface="+mn-cs"/>
              </a:defRPr>
            </a:pPr>
            <a:r>
              <a:rPr lang="ca-ES" sz="1050" b="1"/>
              <a:t>EVOLUCIÓ</a:t>
            </a:r>
            <a:r>
              <a:rPr lang="ca-ES" sz="1050" b="1" baseline="0"/>
              <a:t> DE LA PRODUCCIÓ D'ARRÒS </a:t>
            </a:r>
            <a:br>
              <a:rPr lang="ca-ES" sz="1050" b="1" baseline="0"/>
            </a:br>
            <a:r>
              <a:rPr lang="ca-ES" sz="1050" b="1" baseline="0"/>
              <a:t>TARRAGONA</a:t>
            </a:r>
            <a:endParaRPr lang="ca-ES" sz="1050" b="1"/>
          </a:p>
        </c:rich>
      </c:tx>
      <c:layout>
        <c:manualLayout>
          <c:xMode val="edge"/>
          <c:yMode val="edge"/>
          <c:x val="0.26757834797258734"/>
          <c:y val="3.5092218202454423E-2"/>
        </c:manualLayout>
      </c:layout>
      <c:overlay val="0"/>
      <c:spPr>
        <a:noFill/>
        <a:ln>
          <a:noFill/>
        </a:ln>
        <a:effectLst/>
      </c:spPr>
    </c:title>
    <c:autoTitleDeleted val="0"/>
    <c:plotArea>
      <c:layout>
        <c:manualLayout>
          <c:layoutTarget val="inner"/>
          <c:xMode val="edge"/>
          <c:yMode val="edge"/>
          <c:x val="0.12383198597336845"/>
          <c:y val="0.18529993891441043"/>
          <c:w val="0.80458295040992833"/>
          <c:h val="0.58618649275154999"/>
        </c:manualLayout>
      </c:layout>
      <c:lineChart>
        <c:grouping val="standard"/>
        <c:varyColors val="0"/>
        <c:ser>
          <c:idx val="0"/>
          <c:order val="0"/>
          <c:tx>
            <c:v>Producció (t)</c:v>
          </c:tx>
          <c:spPr>
            <a:ln w="25400" cap="rnd">
              <a:solidFill>
                <a:srgbClr val="008000"/>
              </a:solidFill>
              <a:round/>
            </a:ln>
            <a:effectLst/>
          </c:spPr>
          <c:marker>
            <c:symbol val="circle"/>
            <c:size val="5"/>
            <c:spPr>
              <a:solidFill>
                <a:srgbClr val="008000"/>
              </a:solidFill>
              <a:ln w="3175">
                <a:solidFill>
                  <a:srgbClr val="008000"/>
                </a:solidFill>
              </a:ln>
              <a:effectLst/>
            </c:spPr>
          </c:marker>
          <c:cat>
            <c:numRef>
              <c:f>Producció!$D$6:$Z$6</c:f>
              <c:numCache>
                <c:formatCode>General</c:formatCod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numCache>
            </c:numRef>
          </c:cat>
          <c:val>
            <c:numRef>
              <c:f>Producció!$D$10:$Z$10</c:f>
              <c:numCache>
                <c:formatCode>#,##0</c:formatCode>
                <c:ptCount val="23"/>
                <c:pt idx="0">
                  <c:v>128644</c:v>
                </c:pt>
                <c:pt idx="1">
                  <c:v>128645</c:v>
                </c:pt>
                <c:pt idx="2">
                  <c:v>126145</c:v>
                </c:pt>
                <c:pt idx="3">
                  <c:v>124226</c:v>
                </c:pt>
                <c:pt idx="4">
                  <c:v>113506</c:v>
                </c:pt>
                <c:pt idx="5">
                  <c:v>119249</c:v>
                </c:pt>
                <c:pt idx="6">
                  <c:v>120311</c:v>
                </c:pt>
                <c:pt idx="7">
                  <c:v>128561</c:v>
                </c:pt>
                <c:pt idx="8">
                  <c:v>121538</c:v>
                </c:pt>
                <c:pt idx="9">
                  <c:v>115204.67</c:v>
                </c:pt>
                <c:pt idx="10">
                  <c:v>136997</c:v>
                </c:pt>
                <c:pt idx="11">
                  <c:v>125342</c:v>
                </c:pt>
                <c:pt idx="12">
                  <c:v>117043</c:v>
                </c:pt>
                <c:pt idx="13">
                  <c:v>131638</c:v>
                </c:pt>
                <c:pt idx="14">
                  <c:v>132043</c:v>
                </c:pt>
                <c:pt idx="15">
                  <c:v>126052</c:v>
                </c:pt>
                <c:pt idx="16">
                  <c:v>133974</c:v>
                </c:pt>
                <c:pt idx="17">
                  <c:v>129292</c:v>
                </c:pt>
                <c:pt idx="18">
                  <c:v>125155</c:v>
                </c:pt>
                <c:pt idx="19">
                  <c:v>140353.67600000001</c:v>
                </c:pt>
                <c:pt idx="20">
                  <c:v>143981</c:v>
                </c:pt>
                <c:pt idx="21">
                  <c:v>129710</c:v>
                </c:pt>
                <c:pt idx="22">
                  <c:v>129119.3</c:v>
                </c:pt>
              </c:numCache>
            </c:numRef>
          </c:val>
          <c:smooth val="0"/>
          <c:extLst>
            <c:ext xmlns:c16="http://schemas.microsoft.com/office/drawing/2014/chart" uri="{C3380CC4-5D6E-409C-BE32-E72D297353CC}">
              <c16:uniqueId val="{00000000-279B-412D-99A1-FFD15035E1F2}"/>
            </c:ext>
          </c:extLst>
        </c:ser>
        <c:dLbls>
          <c:showLegendKey val="0"/>
          <c:showVal val="0"/>
          <c:showCatName val="0"/>
          <c:showSerName val="0"/>
          <c:showPercent val="0"/>
          <c:showBubbleSize val="0"/>
        </c:dLbls>
        <c:marker val="1"/>
        <c:smooth val="0"/>
        <c:axId val="365594864"/>
        <c:axId val="365596432"/>
      </c:lineChart>
      <c:lineChart>
        <c:grouping val="standard"/>
        <c:varyColors val="0"/>
        <c:ser>
          <c:idx val="1"/>
          <c:order val="1"/>
          <c:tx>
            <c:v>Superfície (ha)</c:v>
          </c:tx>
          <c:spPr>
            <a:ln>
              <a:solidFill>
                <a:srgbClr val="FFC000"/>
              </a:solidFill>
            </a:ln>
          </c:spPr>
          <c:marker>
            <c:symbol val="none"/>
          </c:marker>
          <c:cat>
            <c:numRef>
              <c:f>Producció!$D$6:$Z$6</c:f>
              <c:numCache>
                <c:formatCode>General</c:formatCod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numCache>
            </c:numRef>
          </c:cat>
          <c:val>
            <c:numRef>
              <c:f>Superfícies!$D$10:$Z$10</c:f>
              <c:numCache>
                <c:formatCode>#,##0</c:formatCode>
                <c:ptCount val="23"/>
                <c:pt idx="0">
                  <c:v>20749</c:v>
                </c:pt>
                <c:pt idx="1">
                  <c:v>20291</c:v>
                </c:pt>
                <c:pt idx="2">
                  <c:v>20346</c:v>
                </c:pt>
                <c:pt idx="3">
                  <c:v>20458</c:v>
                </c:pt>
                <c:pt idx="4">
                  <c:v>20600</c:v>
                </c:pt>
                <c:pt idx="5">
                  <c:v>20703</c:v>
                </c:pt>
                <c:pt idx="6">
                  <c:v>20672</c:v>
                </c:pt>
                <c:pt idx="7">
                  <c:v>20669</c:v>
                </c:pt>
                <c:pt idx="8">
                  <c:v>20617</c:v>
                </c:pt>
                <c:pt idx="9">
                  <c:v>20510</c:v>
                </c:pt>
                <c:pt idx="10">
                  <c:v>20567</c:v>
                </c:pt>
                <c:pt idx="11">
                  <c:v>20272.099999999999</c:v>
                </c:pt>
                <c:pt idx="12">
                  <c:v>20165.900000000001</c:v>
                </c:pt>
                <c:pt idx="13">
                  <c:v>19918.400000000001</c:v>
                </c:pt>
                <c:pt idx="14">
                  <c:v>19919</c:v>
                </c:pt>
                <c:pt idx="15">
                  <c:v>19807</c:v>
                </c:pt>
                <c:pt idx="16">
                  <c:v>20041</c:v>
                </c:pt>
                <c:pt idx="17">
                  <c:v>19891</c:v>
                </c:pt>
                <c:pt idx="18">
                  <c:v>19586</c:v>
                </c:pt>
                <c:pt idx="19">
                  <c:v>19847</c:v>
                </c:pt>
                <c:pt idx="20">
                  <c:v>19783</c:v>
                </c:pt>
                <c:pt idx="21">
                  <c:v>19888</c:v>
                </c:pt>
                <c:pt idx="22">
                  <c:v>19840</c:v>
                </c:pt>
              </c:numCache>
            </c:numRef>
          </c:val>
          <c:smooth val="0"/>
          <c:extLst>
            <c:ext xmlns:c16="http://schemas.microsoft.com/office/drawing/2014/chart" uri="{C3380CC4-5D6E-409C-BE32-E72D297353CC}">
              <c16:uniqueId val="{00000001-279B-412D-99A1-FFD15035E1F2}"/>
            </c:ext>
          </c:extLst>
        </c:ser>
        <c:dLbls>
          <c:showLegendKey val="0"/>
          <c:showVal val="0"/>
          <c:showCatName val="0"/>
          <c:showSerName val="0"/>
          <c:showPercent val="0"/>
          <c:showBubbleSize val="0"/>
        </c:dLbls>
        <c:marker val="1"/>
        <c:smooth val="0"/>
        <c:axId val="710083488"/>
        <c:axId val="710082504"/>
      </c:lineChart>
      <c:catAx>
        <c:axId val="36559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solidFill>
                <a:latin typeface="Helvetica" panose="020B0604020202030204" pitchFamily="34" charset="0"/>
                <a:ea typeface="+mn-ea"/>
                <a:cs typeface="+mn-cs"/>
              </a:defRPr>
            </a:pPr>
            <a:endParaRPr lang="ca-ES"/>
          </a:p>
        </c:txPr>
        <c:crossAx val="365596432"/>
        <c:crosses val="autoZero"/>
        <c:auto val="1"/>
        <c:lblAlgn val="ctr"/>
        <c:lblOffset val="100"/>
        <c:noMultiLvlLbl val="0"/>
      </c:catAx>
      <c:valAx>
        <c:axId val="365596432"/>
        <c:scaling>
          <c:orientation val="minMax"/>
          <c:max val="2000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Helvetica" panose="020B0604020202030204" pitchFamily="34" charset="0"/>
                    <a:ea typeface="+mn-ea"/>
                    <a:cs typeface="+mn-cs"/>
                  </a:defRPr>
                </a:pPr>
                <a:r>
                  <a:rPr lang="ca-ES"/>
                  <a:t>t</a:t>
                </a:r>
              </a:p>
            </c:rich>
          </c:tx>
          <c:layout>
            <c:manualLayout>
              <c:xMode val="edge"/>
              <c:yMode val="edge"/>
              <c:x val="3.9233145649324952E-2"/>
              <c:y val="8.7776027996500444E-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Helvetica" panose="020B0604020202030204" pitchFamily="34" charset="0"/>
                <a:ea typeface="+mn-ea"/>
                <a:cs typeface="+mn-cs"/>
              </a:defRPr>
            </a:pPr>
            <a:endParaRPr lang="ca-ES"/>
          </a:p>
        </c:txPr>
        <c:crossAx val="365594864"/>
        <c:crosses val="autoZero"/>
        <c:crossBetween val="between"/>
        <c:majorUnit val="30000"/>
        <c:minorUnit val="5000"/>
      </c:valAx>
      <c:valAx>
        <c:axId val="710082504"/>
        <c:scaling>
          <c:orientation val="minMax"/>
          <c:max val="30000"/>
        </c:scaling>
        <c:delete val="0"/>
        <c:axPos val="r"/>
        <c:title>
          <c:tx>
            <c:rich>
              <a:bodyPr rot="0" vert="horz"/>
              <a:lstStyle/>
              <a:p>
                <a:pPr>
                  <a:defRPr>
                    <a:solidFill>
                      <a:schemeClr val="tx1">
                        <a:lumMod val="65000"/>
                        <a:lumOff val="35000"/>
                      </a:schemeClr>
                    </a:solidFill>
                    <a:latin typeface="Helvetica" panose="020B0604020202020204" pitchFamily="34" charset="0"/>
                    <a:cs typeface="Helvetica" panose="020B0604020202020204" pitchFamily="34" charset="0"/>
                  </a:defRPr>
                </a:pPr>
                <a:r>
                  <a:rPr lang="ca-ES"/>
                  <a:t>ha</a:t>
                </a:r>
              </a:p>
            </c:rich>
          </c:tx>
          <c:layout>
            <c:manualLayout>
              <c:xMode val="edge"/>
              <c:yMode val="edge"/>
              <c:x val="0.93270747795529707"/>
              <c:y val="8.1364479440069998E-2"/>
            </c:manualLayout>
          </c:layout>
          <c:overlay val="0"/>
        </c:title>
        <c:numFmt formatCode="#,##0" sourceLinked="0"/>
        <c:majorTickMark val="out"/>
        <c:minorTickMark val="none"/>
        <c:tickLblPos val="nextTo"/>
        <c:txPr>
          <a:bodyPr/>
          <a:lstStyle/>
          <a:p>
            <a:pPr>
              <a:defRPr sz="900">
                <a:solidFill>
                  <a:schemeClr val="tx1">
                    <a:lumMod val="65000"/>
                    <a:lumOff val="35000"/>
                  </a:schemeClr>
                </a:solidFill>
                <a:latin typeface="Helvetica" panose="020B0604020202020204" pitchFamily="34" charset="0"/>
                <a:cs typeface="Helvetica" panose="020B0604020202020204" pitchFamily="34" charset="0"/>
              </a:defRPr>
            </a:pPr>
            <a:endParaRPr lang="ca-ES"/>
          </a:p>
        </c:txPr>
        <c:crossAx val="710083488"/>
        <c:crosses val="max"/>
        <c:crossBetween val="between"/>
      </c:valAx>
      <c:catAx>
        <c:axId val="710083488"/>
        <c:scaling>
          <c:orientation val="minMax"/>
        </c:scaling>
        <c:delete val="1"/>
        <c:axPos val="b"/>
        <c:numFmt formatCode="General" sourceLinked="1"/>
        <c:majorTickMark val="out"/>
        <c:minorTickMark val="none"/>
        <c:tickLblPos val="nextTo"/>
        <c:crossAx val="710082504"/>
        <c:crosses val="autoZero"/>
        <c:auto val="1"/>
        <c:lblAlgn val="ctr"/>
        <c:lblOffset val="100"/>
        <c:noMultiLvlLbl val="0"/>
      </c:catAx>
      <c:spPr>
        <a:noFill/>
        <a:ln>
          <a:noFill/>
        </a:ln>
        <a:effectLst/>
      </c:spPr>
    </c:plotArea>
    <c:legend>
      <c:legendPos val="b"/>
      <c:layout>
        <c:manualLayout>
          <c:xMode val="edge"/>
          <c:yMode val="edge"/>
          <c:x val="0.32969770894820721"/>
          <c:y val="0.9062981627296588"/>
          <c:w val="0.35166944380915044"/>
          <c:h val="8.0368503937007868E-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paperSize="9" orientation="portrait" horizontalDpi="-3"/>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a-ES"/>
              <a:t>EVOLUCIÓ</a:t>
            </a:r>
            <a:r>
              <a:rPr lang="ca-ES" baseline="0"/>
              <a:t> DEL RENDIMENT DE L'ARRÒS A CATALUNYA</a:t>
            </a:r>
            <a:endParaRPr lang="ca-E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a-ES"/>
        </a:p>
      </c:txPr>
    </c:title>
    <c:autoTitleDeleted val="0"/>
    <c:plotArea>
      <c:layout/>
      <c:barChart>
        <c:barDir val="col"/>
        <c:grouping val="clustered"/>
        <c:varyColors val="0"/>
        <c:ser>
          <c:idx val="0"/>
          <c:order val="0"/>
          <c:tx>
            <c:strRef>
              <c:f>'Rendiment '!$B$26</c:f>
              <c:strCache>
                <c:ptCount val="1"/>
                <c:pt idx="0">
                  <c:v>2016</c:v>
                </c:pt>
              </c:strCache>
            </c:strRef>
          </c:tx>
          <c:spPr>
            <a:solidFill>
              <a:srgbClr val="FFFF00"/>
            </a:solidFill>
            <a:ln>
              <a:solidFill>
                <a:srgbClr val="FFFF00"/>
              </a:solidFill>
            </a:ln>
            <a:effectLst/>
          </c:spPr>
          <c:invertIfNegative val="0"/>
          <c:cat>
            <c:multiLvlStrRef>
              <c:extLst>
                <c:ext xmlns:c15="http://schemas.microsoft.com/office/drawing/2012/chart" uri="{02D57815-91ED-43cb-92C2-25804820EDAC}">
                  <c15:fullRef>
                    <c15:sqref>'Rendiment '!$E$5:$J$6</c15:sqref>
                  </c15:fullRef>
                </c:ext>
              </c:extLst>
              <c:f>('Rendiment '!$F$5:$F$6,'Rendiment '!$H$5:$H$6,'Rendiment '!$J$5:$J$6)</c:f>
              <c:multiLvlStrCache>
                <c:ptCount val="3"/>
                <c:lvl>
                  <c:pt idx="0">
                    <c:v>REGADIU (kg/ha)</c:v>
                  </c:pt>
                  <c:pt idx="1">
                    <c:v>REGADIU (kg/ha)</c:v>
                  </c:pt>
                  <c:pt idx="2">
                    <c:v>REGADIU (kg/ha)</c:v>
                  </c:pt>
                </c:lvl>
                <c:lvl/>
              </c:multiLvlStrCache>
            </c:multiLvlStrRef>
          </c:cat>
          <c:val>
            <c:numRef>
              <c:extLst>
                <c:ext xmlns:c15="http://schemas.microsoft.com/office/drawing/2012/chart" uri="{02D57815-91ED-43cb-92C2-25804820EDAC}">
                  <c15:fullRef>
                    <c15:sqref>'Rendiment '!$E$26:$J$26</c15:sqref>
                  </c15:fullRef>
                </c:ext>
              </c:extLst>
              <c:f>('Rendiment '!$F$26,'Rendiment '!$H$26,'Rendiment '!$J$26)</c:f>
              <c:numCache>
                <c:formatCode>#,##0</c:formatCode>
                <c:ptCount val="3"/>
                <c:pt idx="0">
                  <c:v>6393</c:v>
                </c:pt>
                <c:pt idx="1">
                  <c:v>7700</c:v>
                </c:pt>
                <c:pt idx="2">
                  <c:v>6500</c:v>
                </c:pt>
              </c:numCache>
            </c:numRef>
          </c:val>
          <c:extLst>
            <c:ext xmlns:c16="http://schemas.microsoft.com/office/drawing/2014/chart" uri="{C3380CC4-5D6E-409C-BE32-E72D297353CC}">
              <c16:uniqueId val="{00000000-6B43-4301-A1B5-D251A341A9D8}"/>
            </c:ext>
          </c:extLst>
        </c:ser>
        <c:ser>
          <c:idx val="1"/>
          <c:order val="1"/>
          <c:tx>
            <c:strRef>
              <c:f>'Rendiment '!$B$27</c:f>
              <c:strCache>
                <c:ptCount val="1"/>
                <c:pt idx="0">
                  <c:v>2017</c:v>
                </c:pt>
              </c:strCache>
            </c:strRef>
          </c:tx>
          <c:spPr>
            <a:solidFill>
              <a:srgbClr val="FFC000"/>
            </a:solidFill>
            <a:ln>
              <a:noFill/>
            </a:ln>
            <a:effectLst/>
          </c:spPr>
          <c:invertIfNegative val="0"/>
          <c:cat>
            <c:multiLvlStrRef>
              <c:extLst>
                <c:ext xmlns:c15="http://schemas.microsoft.com/office/drawing/2012/chart" uri="{02D57815-91ED-43cb-92C2-25804820EDAC}">
                  <c15:fullRef>
                    <c15:sqref>'Rendiment '!$E$5:$J$6</c15:sqref>
                  </c15:fullRef>
                </c:ext>
              </c:extLst>
              <c:f>('Rendiment '!$F$5:$F$6,'Rendiment '!$H$5:$H$6,'Rendiment '!$J$5:$J$6)</c:f>
              <c:multiLvlStrCache>
                <c:ptCount val="3"/>
                <c:lvl>
                  <c:pt idx="0">
                    <c:v>REGADIU (kg/ha)</c:v>
                  </c:pt>
                  <c:pt idx="1">
                    <c:v>REGADIU (kg/ha)</c:v>
                  </c:pt>
                  <c:pt idx="2">
                    <c:v>REGADIU (kg/ha)</c:v>
                  </c:pt>
                </c:lvl>
                <c:lvl/>
              </c:multiLvlStrCache>
            </c:multiLvlStrRef>
          </c:cat>
          <c:val>
            <c:numRef>
              <c:extLst>
                <c:ext xmlns:c15="http://schemas.microsoft.com/office/drawing/2012/chart" uri="{02D57815-91ED-43cb-92C2-25804820EDAC}">
                  <c15:fullRef>
                    <c15:sqref>'Rendiment '!$E$27:$J$27</c15:sqref>
                  </c15:fullRef>
                </c:ext>
              </c:extLst>
              <c:f>('Rendiment '!$F$27,'Rendiment '!$H$27,'Rendiment '!$J$27)</c:f>
              <c:numCache>
                <c:formatCode>#,##0</c:formatCode>
                <c:ptCount val="3"/>
                <c:pt idx="0">
                  <c:v>5800</c:v>
                </c:pt>
                <c:pt idx="1">
                  <c:v>7640</c:v>
                </c:pt>
                <c:pt idx="2">
                  <c:v>6390</c:v>
                </c:pt>
              </c:numCache>
            </c:numRef>
          </c:val>
          <c:extLst>
            <c:ext xmlns:c16="http://schemas.microsoft.com/office/drawing/2014/chart" uri="{C3380CC4-5D6E-409C-BE32-E72D297353CC}">
              <c16:uniqueId val="{00000001-6B43-4301-A1B5-D251A341A9D8}"/>
            </c:ext>
          </c:extLst>
        </c:ser>
        <c:ser>
          <c:idx val="2"/>
          <c:order val="2"/>
          <c:tx>
            <c:strRef>
              <c:f>'Rendiment '!$B$28</c:f>
              <c:strCache>
                <c:ptCount val="1"/>
                <c:pt idx="0">
                  <c:v>2018</c:v>
                </c:pt>
              </c:strCache>
            </c:strRef>
          </c:tx>
          <c:spPr>
            <a:solidFill>
              <a:srgbClr val="9DC16D"/>
            </a:solidFill>
            <a:ln>
              <a:noFill/>
            </a:ln>
            <a:effectLst/>
          </c:spPr>
          <c:invertIfNegative val="0"/>
          <c:cat>
            <c:multiLvlStrRef>
              <c:extLst>
                <c:ext xmlns:c15="http://schemas.microsoft.com/office/drawing/2012/chart" uri="{02D57815-91ED-43cb-92C2-25804820EDAC}">
                  <c15:fullRef>
                    <c15:sqref>'Rendiment '!$E$5:$J$6</c15:sqref>
                  </c15:fullRef>
                </c:ext>
              </c:extLst>
              <c:f>('Rendiment '!$F$5:$F$6,'Rendiment '!$H$5:$H$6,'Rendiment '!$J$5:$J$6)</c:f>
              <c:multiLvlStrCache>
                <c:ptCount val="3"/>
                <c:lvl>
                  <c:pt idx="0">
                    <c:v>REGADIU (kg/ha)</c:v>
                  </c:pt>
                  <c:pt idx="1">
                    <c:v>REGADIU (kg/ha)</c:v>
                  </c:pt>
                  <c:pt idx="2">
                    <c:v>REGADIU (kg/ha)</c:v>
                  </c:pt>
                </c:lvl>
                <c:lvl/>
              </c:multiLvlStrCache>
            </c:multiLvlStrRef>
          </c:cat>
          <c:val>
            <c:numRef>
              <c:extLst>
                <c:ext xmlns:c15="http://schemas.microsoft.com/office/drawing/2012/chart" uri="{02D57815-91ED-43cb-92C2-25804820EDAC}">
                  <c15:fullRef>
                    <c15:sqref>'Rendiment '!$E$28:$J$28</c15:sqref>
                  </c15:fullRef>
                </c:ext>
              </c:extLst>
              <c:f>('Rendiment '!$F$28,'Rendiment '!$H$28,'Rendiment '!$J$28)</c:f>
              <c:numCache>
                <c:formatCode>#,##0</c:formatCode>
                <c:ptCount val="3"/>
                <c:pt idx="0">
                  <c:v>5647</c:v>
                </c:pt>
                <c:pt idx="1">
                  <c:v>7720</c:v>
                </c:pt>
                <c:pt idx="2">
                  <c:v>7072</c:v>
                </c:pt>
              </c:numCache>
            </c:numRef>
          </c:val>
          <c:extLst>
            <c:ext xmlns:c16="http://schemas.microsoft.com/office/drawing/2014/chart" uri="{C3380CC4-5D6E-409C-BE32-E72D297353CC}">
              <c16:uniqueId val="{00000002-6B43-4301-A1B5-D251A341A9D8}"/>
            </c:ext>
          </c:extLst>
        </c:ser>
        <c:ser>
          <c:idx val="3"/>
          <c:order val="3"/>
          <c:tx>
            <c:strRef>
              <c:f>'Rendiment '!$B$29</c:f>
              <c:strCache>
                <c:ptCount val="1"/>
                <c:pt idx="0">
                  <c:v>2019</c:v>
                </c:pt>
              </c:strCache>
            </c:strRef>
          </c:tx>
          <c:spPr>
            <a:solidFill>
              <a:schemeClr val="bg2">
                <a:lumMod val="50000"/>
              </a:schemeClr>
            </a:solidFill>
            <a:ln>
              <a:noFill/>
            </a:ln>
            <a:effectLst/>
          </c:spPr>
          <c:invertIfNegative val="0"/>
          <c:cat>
            <c:multiLvlStrRef>
              <c:extLst>
                <c:ext xmlns:c15="http://schemas.microsoft.com/office/drawing/2012/chart" uri="{02D57815-91ED-43cb-92C2-25804820EDAC}">
                  <c15:fullRef>
                    <c15:sqref>'Rendiment '!$E$5:$J$6</c15:sqref>
                  </c15:fullRef>
                </c:ext>
              </c:extLst>
              <c:f>('Rendiment '!$F$5:$F$6,'Rendiment '!$H$5:$H$6,'Rendiment '!$J$5:$J$6)</c:f>
              <c:multiLvlStrCache>
                <c:ptCount val="3"/>
                <c:lvl>
                  <c:pt idx="0">
                    <c:v>REGADIU (kg/ha)</c:v>
                  </c:pt>
                  <c:pt idx="1">
                    <c:v>REGADIU (kg/ha)</c:v>
                  </c:pt>
                  <c:pt idx="2">
                    <c:v>REGADIU (kg/ha)</c:v>
                  </c:pt>
                </c:lvl>
                <c:lvl/>
              </c:multiLvlStrCache>
            </c:multiLvlStrRef>
          </c:cat>
          <c:val>
            <c:numRef>
              <c:extLst>
                <c:ext xmlns:c15="http://schemas.microsoft.com/office/drawing/2012/chart" uri="{02D57815-91ED-43cb-92C2-25804820EDAC}">
                  <c15:fullRef>
                    <c15:sqref>'Rendiment '!$E$29:$J$29</c15:sqref>
                  </c15:fullRef>
                </c:ext>
              </c:extLst>
              <c:f>('Rendiment '!$F$29,'Rendiment '!$H$29,'Rendiment '!$J$29)</c:f>
              <c:numCache>
                <c:formatCode>#,##0</c:formatCode>
                <c:ptCount val="3"/>
                <c:pt idx="0">
                  <c:v>5539</c:v>
                </c:pt>
                <c:pt idx="1">
                  <c:v>7720</c:v>
                </c:pt>
                <c:pt idx="2">
                  <c:v>7278</c:v>
                </c:pt>
              </c:numCache>
            </c:numRef>
          </c:val>
          <c:extLst>
            <c:ext xmlns:c16="http://schemas.microsoft.com/office/drawing/2014/chart" uri="{C3380CC4-5D6E-409C-BE32-E72D297353CC}">
              <c16:uniqueId val="{00000003-6B43-4301-A1B5-D251A341A9D8}"/>
            </c:ext>
          </c:extLst>
        </c:ser>
        <c:ser>
          <c:idx val="5"/>
          <c:order val="4"/>
          <c:tx>
            <c:strRef>
              <c:f>'Rendiment '!$B$30</c:f>
              <c:strCache>
                <c:ptCount val="1"/>
                <c:pt idx="0">
                  <c:v>2020</c:v>
                </c:pt>
              </c:strCache>
            </c:strRef>
          </c:tx>
          <c:spPr>
            <a:solidFill>
              <a:schemeClr val="accent6"/>
            </a:solidFill>
            <a:ln>
              <a:noFill/>
            </a:ln>
            <a:effectLst/>
          </c:spPr>
          <c:invertIfNegative val="0"/>
          <c:cat>
            <c:multiLvlStrRef>
              <c:extLst>
                <c:ext xmlns:c15="http://schemas.microsoft.com/office/drawing/2012/chart" uri="{02D57815-91ED-43cb-92C2-25804820EDAC}">
                  <c15:fullRef>
                    <c15:sqref>'Rendiment '!$E$5:$J$6</c15:sqref>
                  </c15:fullRef>
                </c:ext>
              </c:extLst>
              <c:f>('Rendiment '!$F$5:$F$6,'Rendiment '!$H$5:$H$6,'Rendiment '!$J$5:$J$6)</c:f>
              <c:multiLvlStrCache>
                <c:ptCount val="3"/>
                <c:lvl>
                  <c:pt idx="0">
                    <c:v>REGADIU (kg/ha)</c:v>
                  </c:pt>
                  <c:pt idx="1">
                    <c:v>REGADIU (kg/ha)</c:v>
                  </c:pt>
                  <c:pt idx="2">
                    <c:v>REGADIU (kg/ha)</c:v>
                  </c:pt>
                </c:lvl>
                <c:lvl/>
              </c:multiLvlStrCache>
            </c:multiLvlStrRef>
          </c:cat>
          <c:val>
            <c:numRef>
              <c:extLst>
                <c:ext xmlns:c15="http://schemas.microsoft.com/office/drawing/2012/chart" uri="{02D57815-91ED-43cb-92C2-25804820EDAC}">
                  <c15:fullRef>
                    <c15:sqref>'Rendiment '!$E$30:$J$30</c15:sqref>
                  </c15:fullRef>
                </c:ext>
              </c:extLst>
              <c:f>('Rendiment '!$F$30,'Rendiment '!$H$30,'Rendiment '!$J$30)</c:f>
              <c:numCache>
                <c:formatCode>#,##0</c:formatCode>
                <c:ptCount val="3"/>
                <c:pt idx="0">
                  <c:v>5573</c:v>
                </c:pt>
                <c:pt idx="1">
                  <c:v>8630</c:v>
                </c:pt>
                <c:pt idx="2">
                  <c:v>6522</c:v>
                </c:pt>
              </c:numCache>
            </c:numRef>
          </c:val>
          <c:extLst>
            <c:ext xmlns:c16="http://schemas.microsoft.com/office/drawing/2014/chart" uri="{C3380CC4-5D6E-409C-BE32-E72D297353CC}">
              <c16:uniqueId val="{00000000-ED8D-42EB-93C7-F3D73670A603}"/>
            </c:ext>
          </c:extLst>
        </c:ser>
        <c:ser>
          <c:idx val="4"/>
          <c:order val="5"/>
          <c:tx>
            <c:strRef>
              <c:f>'Rendiment '!$B$31</c:f>
              <c:strCache>
                <c:ptCount val="1"/>
                <c:pt idx="0">
                  <c:v>2021</c:v>
                </c:pt>
              </c:strCache>
            </c:strRef>
          </c:tx>
          <c:spPr>
            <a:solidFill>
              <a:srgbClr val="00B050"/>
            </a:solidFill>
            <a:ln>
              <a:noFill/>
            </a:ln>
            <a:effectLst/>
          </c:spPr>
          <c:invertIfNegative val="0"/>
          <c:cat>
            <c:multiLvlStrRef>
              <c:extLst>
                <c:ext xmlns:c15="http://schemas.microsoft.com/office/drawing/2012/chart" uri="{02D57815-91ED-43cb-92C2-25804820EDAC}">
                  <c15:fullRef>
                    <c15:sqref>'Rendiment '!$E$5:$J$6</c15:sqref>
                  </c15:fullRef>
                </c:ext>
              </c:extLst>
              <c:f>('Rendiment '!$F$5:$F$6,'Rendiment '!$H$5:$H$6,'Rendiment '!$J$5:$J$6)</c:f>
              <c:multiLvlStrCache>
                <c:ptCount val="3"/>
                <c:lvl>
                  <c:pt idx="0">
                    <c:v>REGADIU (kg/ha)</c:v>
                  </c:pt>
                  <c:pt idx="1">
                    <c:v>REGADIU (kg/ha)</c:v>
                  </c:pt>
                  <c:pt idx="2">
                    <c:v>REGADIU (kg/ha)</c:v>
                  </c:pt>
                </c:lvl>
                <c:lvl/>
              </c:multiLvlStrCache>
            </c:multiLvlStrRef>
          </c:cat>
          <c:val>
            <c:numRef>
              <c:extLst>
                <c:ext xmlns:c15="http://schemas.microsoft.com/office/drawing/2012/chart" uri="{02D57815-91ED-43cb-92C2-25804820EDAC}">
                  <c15:fullRef>
                    <c15:sqref>'Rendiment '!$E$31:$J$31</c15:sqref>
                  </c15:fullRef>
                </c:ext>
              </c:extLst>
              <c:f>('Rendiment '!$F$31,'Rendiment '!$H$31,'Rendiment '!$J$31)</c:f>
              <c:numCache>
                <c:formatCode>#,##0</c:formatCode>
                <c:ptCount val="3"/>
                <c:pt idx="0">
                  <c:v>4511</c:v>
                </c:pt>
                <c:pt idx="1">
                  <c:v>8630</c:v>
                </c:pt>
                <c:pt idx="2">
                  <c:v>6508</c:v>
                </c:pt>
              </c:numCache>
            </c:numRef>
          </c:val>
          <c:extLst>
            <c:ext xmlns:c16="http://schemas.microsoft.com/office/drawing/2014/chart" uri="{C3380CC4-5D6E-409C-BE32-E72D297353CC}">
              <c16:uniqueId val="{00000004-6B43-4301-A1B5-D251A341A9D8}"/>
            </c:ext>
          </c:extLst>
        </c:ser>
        <c:dLbls>
          <c:showLegendKey val="0"/>
          <c:showVal val="0"/>
          <c:showCatName val="0"/>
          <c:showSerName val="0"/>
          <c:showPercent val="0"/>
          <c:showBubbleSize val="0"/>
        </c:dLbls>
        <c:gapWidth val="219"/>
        <c:overlap val="-27"/>
        <c:axId val="770526320"/>
        <c:axId val="770526976"/>
      </c:barChart>
      <c:catAx>
        <c:axId val="77052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770526976"/>
        <c:crosses val="autoZero"/>
        <c:auto val="1"/>
        <c:lblAlgn val="ctr"/>
        <c:lblOffset val="100"/>
        <c:noMultiLvlLbl val="0"/>
      </c:catAx>
      <c:valAx>
        <c:axId val="770526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ca-ES"/>
                  <a:t>kg/ha</a:t>
                </a:r>
              </a:p>
            </c:rich>
          </c:tx>
          <c:layout>
            <c:manualLayout>
              <c:xMode val="edge"/>
              <c:yMode val="edge"/>
              <c:x val="1.2623037341329911E-2"/>
              <c:y val="0.346244645345257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ca-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77052632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ca-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808000"/>
                </a:solidFill>
                <a:latin typeface="Arial"/>
                <a:ea typeface="Arial"/>
                <a:cs typeface="Arial"/>
              </a:defRPr>
            </a:pPr>
            <a:r>
              <a:rPr lang="ca-ES"/>
              <a:t>EVOLUCIÓ DEL COMERÇ EXTERIOR D'ARRÒS AMB CLOSCA</a:t>
            </a:r>
          </a:p>
        </c:rich>
      </c:tx>
      <c:layout>
        <c:manualLayout>
          <c:xMode val="edge"/>
          <c:yMode val="edge"/>
          <c:x val="0.16216246434899609"/>
          <c:y val="3.0959640683212473E-2"/>
        </c:manualLayout>
      </c:layout>
      <c:overlay val="0"/>
      <c:spPr>
        <a:noFill/>
        <a:ln w="25400">
          <a:noFill/>
        </a:ln>
      </c:spPr>
    </c:title>
    <c:autoTitleDeleted val="0"/>
    <c:plotArea>
      <c:layout>
        <c:manualLayout>
          <c:layoutTarget val="inner"/>
          <c:xMode val="edge"/>
          <c:yMode val="edge"/>
          <c:x val="0.17117147235971347"/>
          <c:y val="0.28173374613003094"/>
          <c:w val="0.7387400386050792"/>
          <c:h val="0.51702786377708976"/>
        </c:manualLayout>
      </c:layout>
      <c:barChart>
        <c:barDir val="col"/>
        <c:grouping val="clustered"/>
        <c:varyColors val="0"/>
        <c:ser>
          <c:idx val="0"/>
          <c:order val="0"/>
          <c:tx>
            <c:strRef>
              <c:f>'comerç exterior t'!$B$3:$L$3</c:f>
              <c:strCache>
                <c:ptCount val="11"/>
                <c:pt idx="0">
                  <c:v>Importacions</c:v>
                </c:pt>
              </c:strCache>
            </c:strRef>
          </c:tx>
          <c:spPr>
            <a:solidFill>
              <a:srgbClr val="9999FF"/>
            </a:solidFill>
            <a:ln w="25400">
              <a:solidFill>
                <a:srgbClr val="808000"/>
              </a:solidFill>
              <a:prstDash val="solid"/>
            </a:ln>
          </c:spPr>
          <c:invertIfNegative val="0"/>
          <c:cat>
            <c:numRef>
              <c:f>'comerç exterior t'!$C$4:$L$4</c:f>
              <c:numCache>
                <c:formatCode>_-* #,##0\ _€_-;\-* #,##0\ _€_-;_-* "-"??\ _€_-;_-@_-</c:formatCode>
                <c:ptCount val="10"/>
                <c:pt idx="0">
                  <c:v>1997</c:v>
                </c:pt>
                <c:pt idx="1">
                  <c:v>1998</c:v>
                </c:pt>
                <c:pt idx="2">
                  <c:v>1999</c:v>
                </c:pt>
                <c:pt idx="3">
                  <c:v>2000</c:v>
                </c:pt>
                <c:pt idx="4">
                  <c:v>2001</c:v>
                </c:pt>
                <c:pt idx="5">
                  <c:v>2002</c:v>
                </c:pt>
                <c:pt idx="6">
                  <c:v>2003</c:v>
                </c:pt>
                <c:pt idx="7">
                  <c:v>2004</c:v>
                </c:pt>
                <c:pt idx="8">
                  <c:v>2005</c:v>
                </c:pt>
                <c:pt idx="9">
                  <c:v>2006</c:v>
                </c:pt>
              </c:numCache>
            </c:numRef>
          </c:cat>
          <c:val>
            <c:numRef>
              <c:f>'comerç exterior t'!$C$6:$L$6</c:f>
              <c:numCache>
                <c:formatCode>General</c:formatCode>
                <c:ptCount val="10"/>
                <c:pt idx="0">
                  <c:v>775.08</c:v>
                </c:pt>
                <c:pt idx="1">
                  <c:v>509.4</c:v>
                </c:pt>
                <c:pt idx="2">
                  <c:v>568.83000000000004</c:v>
                </c:pt>
                <c:pt idx="3">
                  <c:v>138.91999999999999</c:v>
                </c:pt>
                <c:pt idx="4">
                  <c:v>116.31</c:v>
                </c:pt>
                <c:pt idx="5">
                  <c:v>65.45</c:v>
                </c:pt>
                <c:pt idx="6">
                  <c:v>100.11</c:v>
                </c:pt>
                <c:pt idx="7">
                  <c:v>760.38</c:v>
                </c:pt>
                <c:pt idx="8">
                  <c:v>129.11000000000001</c:v>
                </c:pt>
                <c:pt idx="9">
                  <c:v>75.13</c:v>
                </c:pt>
              </c:numCache>
            </c:numRef>
          </c:val>
          <c:extLst>
            <c:ext xmlns:c16="http://schemas.microsoft.com/office/drawing/2014/chart" uri="{C3380CC4-5D6E-409C-BE32-E72D297353CC}">
              <c16:uniqueId val="{00000000-7F13-4385-B488-44B5BD762BB9}"/>
            </c:ext>
          </c:extLst>
        </c:ser>
        <c:ser>
          <c:idx val="1"/>
          <c:order val="1"/>
          <c:tx>
            <c:strRef>
              <c:f>'comerç exterior t'!$B$14:$L$14</c:f>
              <c:strCache>
                <c:ptCount val="11"/>
                <c:pt idx="0">
                  <c:v>Exportacions</c:v>
                </c:pt>
              </c:strCache>
            </c:strRef>
          </c:tx>
          <c:spPr>
            <a:solidFill>
              <a:srgbClr val="993366"/>
            </a:solidFill>
            <a:ln w="12700">
              <a:solidFill>
                <a:srgbClr val="FF6600"/>
              </a:solidFill>
              <a:prstDash val="solid"/>
            </a:ln>
          </c:spPr>
          <c:invertIfNegative val="0"/>
          <c:val>
            <c:numRef>
              <c:f>'comerç exterior t'!$C$17:$L$17</c:f>
              <c:numCache>
                <c:formatCode>General</c:formatCode>
                <c:ptCount val="10"/>
                <c:pt idx="0">
                  <c:v>77</c:v>
                </c:pt>
                <c:pt idx="1">
                  <c:v>10.61</c:v>
                </c:pt>
                <c:pt idx="2">
                  <c:v>119.03</c:v>
                </c:pt>
                <c:pt idx="3">
                  <c:v>50.19</c:v>
                </c:pt>
                <c:pt idx="4">
                  <c:v>52.19</c:v>
                </c:pt>
                <c:pt idx="5">
                  <c:v>15.08</c:v>
                </c:pt>
                <c:pt idx="6">
                  <c:v>54.64</c:v>
                </c:pt>
                <c:pt idx="7">
                  <c:v>33.43</c:v>
                </c:pt>
                <c:pt idx="8">
                  <c:v>363.84</c:v>
                </c:pt>
                <c:pt idx="9">
                  <c:v>76.06</c:v>
                </c:pt>
              </c:numCache>
            </c:numRef>
          </c:val>
          <c:extLst>
            <c:ext xmlns:c16="http://schemas.microsoft.com/office/drawing/2014/chart" uri="{C3380CC4-5D6E-409C-BE32-E72D297353CC}">
              <c16:uniqueId val="{00000001-7F13-4385-B488-44B5BD762BB9}"/>
            </c:ext>
          </c:extLst>
        </c:ser>
        <c:ser>
          <c:idx val="2"/>
          <c:order val="2"/>
          <c:tx>
            <c:strRef>
              <c:f>'comerç exterior t'!$B$25:$L$25</c:f>
              <c:strCache>
                <c:ptCount val="11"/>
                <c:pt idx="0">
                  <c:v>SALDO</c:v>
                </c:pt>
              </c:strCache>
            </c:strRef>
          </c:tx>
          <c:spPr>
            <a:solidFill>
              <a:srgbClr val="FFFFCC"/>
            </a:solidFill>
            <a:ln w="12700">
              <a:solidFill>
                <a:srgbClr val="000000"/>
              </a:solidFill>
              <a:prstDash val="solid"/>
            </a:ln>
          </c:spPr>
          <c:invertIfNegative val="0"/>
          <c:val>
            <c:numRef>
              <c:f>'comerç exterior t'!$C$28:$L$28</c:f>
              <c:numCache>
                <c:formatCode>#,##0.00</c:formatCode>
                <c:ptCount val="10"/>
                <c:pt idx="0">
                  <c:v>-698.08</c:v>
                </c:pt>
                <c:pt idx="1">
                  <c:v>-498.78999999999996</c:v>
                </c:pt>
                <c:pt idx="2">
                  <c:v>-449.80000000000007</c:v>
                </c:pt>
                <c:pt idx="3">
                  <c:v>-88.72999999999999</c:v>
                </c:pt>
                <c:pt idx="4">
                  <c:v>-64.12</c:v>
                </c:pt>
                <c:pt idx="5">
                  <c:v>-50.370000000000005</c:v>
                </c:pt>
                <c:pt idx="6">
                  <c:v>-45.47</c:v>
                </c:pt>
                <c:pt idx="7">
                  <c:v>-726.95</c:v>
                </c:pt>
                <c:pt idx="8">
                  <c:v>234.72999999999996</c:v>
                </c:pt>
                <c:pt idx="9">
                  <c:v>0.93000000000000682</c:v>
                </c:pt>
              </c:numCache>
            </c:numRef>
          </c:val>
          <c:extLst>
            <c:ext xmlns:c16="http://schemas.microsoft.com/office/drawing/2014/chart" uri="{C3380CC4-5D6E-409C-BE32-E72D297353CC}">
              <c16:uniqueId val="{00000002-7F13-4385-B488-44B5BD762BB9}"/>
            </c:ext>
          </c:extLst>
        </c:ser>
        <c:dLbls>
          <c:showLegendKey val="0"/>
          <c:showVal val="0"/>
          <c:showCatName val="0"/>
          <c:showSerName val="0"/>
          <c:showPercent val="0"/>
          <c:showBubbleSize val="0"/>
        </c:dLbls>
        <c:gapWidth val="150"/>
        <c:axId val="768607552"/>
        <c:axId val="1"/>
      </c:barChart>
      <c:catAx>
        <c:axId val="768607552"/>
        <c:scaling>
          <c:orientation val="minMax"/>
        </c:scaling>
        <c:delete val="0"/>
        <c:axPos val="b"/>
        <c:title>
          <c:tx>
            <c:rich>
              <a:bodyPr/>
              <a:lstStyle/>
              <a:p>
                <a:pPr>
                  <a:defRPr sz="950" b="1" i="0" u="none" strike="noStrike" baseline="0">
                    <a:solidFill>
                      <a:srgbClr val="FFFFFF"/>
                    </a:solidFill>
                    <a:latin typeface="Arial"/>
                    <a:ea typeface="Arial"/>
                    <a:cs typeface="Arial"/>
                  </a:defRPr>
                </a:pPr>
                <a:r>
                  <a:rPr lang="ca-ES"/>
                  <a:t>ANYS</a:t>
                </a:r>
              </a:p>
            </c:rich>
          </c:tx>
          <c:layout>
            <c:manualLayout>
              <c:xMode val="edge"/>
              <c:yMode val="edge"/>
              <c:x val="0.7207220216606498"/>
              <c:y val="0.82352950562030802"/>
            </c:manualLayout>
          </c:layout>
          <c:overlay val="0"/>
          <c:spPr>
            <a:solidFill>
              <a:srgbClr val="99CC00"/>
            </a:solidFill>
            <a:ln w="25400">
              <a:noFill/>
            </a:ln>
          </c:spPr>
        </c:title>
        <c:numFmt formatCode="_-* #,##0\ _€_-;\-* #,##0\ _€_-;_-* &quot;-&quot;??\ _€_-;_-@_-"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title>
          <c:tx>
            <c:rich>
              <a:bodyPr rot="0" vert="horz"/>
              <a:lstStyle/>
              <a:p>
                <a:pPr algn="ctr">
                  <a:defRPr sz="950" b="1" i="0" u="none" strike="noStrike" baseline="0">
                    <a:solidFill>
                      <a:srgbClr val="FFFFFF"/>
                    </a:solidFill>
                    <a:latin typeface="Arial"/>
                    <a:ea typeface="Arial"/>
                    <a:cs typeface="Arial"/>
                  </a:defRPr>
                </a:pPr>
                <a:r>
                  <a:rPr lang="ca-ES"/>
                  <a:t>t</a:t>
                </a:r>
              </a:p>
            </c:rich>
          </c:tx>
          <c:layout>
            <c:manualLayout>
              <c:xMode val="edge"/>
              <c:yMode val="edge"/>
              <c:x val="7.7477661862664277E-2"/>
              <c:y val="0.50464383441431526"/>
            </c:manualLayout>
          </c:layout>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ca-ES"/>
          </a:p>
        </c:txPr>
        <c:crossAx val="768607552"/>
        <c:crosses val="autoZero"/>
        <c:crossBetween val="between"/>
      </c:valAx>
      <c:spPr>
        <a:solidFill>
          <a:srgbClr val="FFFFFF"/>
        </a:solidFill>
        <a:ln w="12700">
          <a:solidFill>
            <a:srgbClr val="808000"/>
          </a:solidFill>
          <a:prstDash val="solid"/>
        </a:ln>
      </c:spPr>
    </c:plotArea>
    <c:legend>
      <c:legendPos val="r"/>
      <c:layout>
        <c:manualLayout>
          <c:xMode val="edge"/>
          <c:yMode val="edge"/>
          <c:wMode val="edge"/>
          <c:hMode val="edge"/>
          <c:x val="0.18558590825966248"/>
          <c:y val="0.83900916640739054"/>
          <c:w val="0.63603702966732045"/>
          <c:h val="0.9133124316907195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ca-ES"/>
        </a:p>
      </c:txPr>
    </c:legend>
    <c:plotVisOnly val="1"/>
    <c:dispBlanksAs val="gap"/>
    <c:showDLblsOverMax val="0"/>
  </c:chart>
  <c:spPr>
    <a:solidFill>
      <a:srgbClr val="FFFFFF"/>
    </a:solidFill>
    <a:ln w="12700">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paperSize="9" orientation="landscape" horizontalDpi="-3"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808000"/>
                </a:solidFill>
                <a:latin typeface="Arial"/>
                <a:ea typeface="Arial"/>
                <a:cs typeface="Arial"/>
              </a:defRPr>
            </a:pPr>
            <a:r>
              <a:rPr lang="ca-ES"/>
              <a:t>EVOLUCIÓ DEL COMERÇ EXTERIOR D'ARRÒS SENSE CLOSCA</a:t>
            </a:r>
          </a:p>
        </c:rich>
      </c:tx>
      <c:layout>
        <c:manualLayout>
          <c:xMode val="edge"/>
          <c:yMode val="edge"/>
          <c:x val="0.14721732756378425"/>
          <c:y val="3.4055636662438472E-2"/>
        </c:manualLayout>
      </c:layout>
      <c:overlay val="0"/>
      <c:spPr>
        <a:noFill/>
        <a:ln w="25400">
          <a:noFill/>
        </a:ln>
      </c:spPr>
    </c:title>
    <c:autoTitleDeleted val="0"/>
    <c:plotArea>
      <c:layout>
        <c:manualLayout>
          <c:layoutTarget val="inner"/>
          <c:xMode val="edge"/>
          <c:yMode val="edge"/>
          <c:x val="0.118491921005386"/>
          <c:y val="0.21362229102167182"/>
          <c:w val="0.78815080789946135"/>
          <c:h val="0.6470588235294118"/>
        </c:manualLayout>
      </c:layout>
      <c:barChart>
        <c:barDir val="col"/>
        <c:grouping val="clustered"/>
        <c:varyColors val="0"/>
        <c:ser>
          <c:idx val="0"/>
          <c:order val="0"/>
          <c:tx>
            <c:strRef>
              <c:f>'comerç exterior t'!$B$3:$L$3</c:f>
              <c:strCache>
                <c:ptCount val="11"/>
                <c:pt idx="0">
                  <c:v>Importacions</c:v>
                </c:pt>
              </c:strCache>
            </c:strRef>
          </c:tx>
          <c:spPr>
            <a:solidFill>
              <a:srgbClr val="9999FF"/>
            </a:solidFill>
            <a:ln w="25400">
              <a:solidFill>
                <a:srgbClr val="808000"/>
              </a:solidFill>
              <a:prstDash val="solid"/>
            </a:ln>
          </c:spPr>
          <c:invertIfNegative val="0"/>
          <c:cat>
            <c:numRef>
              <c:f>'comerç exterior t'!$C$15:$L$15</c:f>
              <c:numCache>
                <c:formatCode>_-* #,##0\ _€_-;\-* #,##0\ _€_-;_-* "-"??\ _€_-;_-@_-</c:formatCode>
                <c:ptCount val="10"/>
                <c:pt idx="0">
                  <c:v>1997</c:v>
                </c:pt>
                <c:pt idx="1">
                  <c:v>1998</c:v>
                </c:pt>
                <c:pt idx="2">
                  <c:v>1999</c:v>
                </c:pt>
                <c:pt idx="3">
                  <c:v>2000</c:v>
                </c:pt>
                <c:pt idx="4">
                  <c:v>2001</c:v>
                </c:pt>
                <c:pt idx="5">
                  <c:v>2002</c:v>
                </c:pt>
                <c:pt idx="6">
                  <c:v>2003</c:v>
                </c:pt>
                <c:pt idx="7">
                  <c:v>2004</c:v>
                </c:pt>
                <c:pt idx="8">
                  <c:v>2005</c:v>
                </c:pt>
                <c:pt idx="9">
                  <c:v>2006</c:v>
                </c:pt>
              </c:numCache>
            </c:numRef>
          </c:cat>
          <c:val>
            <c:numRef>
              <c:f>'comerç exterior t'!$C$7:$L$7</c:f>
              <c:numCache>
                <c:formatCode>General</c:formatCode>
                <c:ptCount val="10"/>
                <c:pt idx="0">
                  <c:v>193.77</c:v>
                </c:pt>
                <c:pt idx="1">
                  <c:v>347.09</c:v>
                </c:pt>
                <c:pt idx="2">
                  <c:v>701.47</c:v>
                </c:pt>
                <c:pt idx="3">
                  <c:v>499.93</c:v>
                </c:pt>
                <c:pt idx="4" formatCode="#,##0.00">
                  <c:v>1210.8399999999999</c:v>
                </c:pt>
                <c:pt idx="5" formatCode="#,##0.00">
                  <c:v>1359.12</c:v>
                </c:pt>
                <c:pt idx="6" formatCode="#,##0.00">
                  <c:v>1345.35</c:v>
                </c:pt>
                <c:pt idx="7" formatCode="#,##0.00">
                  <c:v>6434.24</c:v>
                </c:pt>
                <c:pt idx="8" formatCode="#,##0.00">
                  <c:v>2962.12</c:v>
                </c:pt>
                <c:pt idx="9" formatCode="#,##0.00">
                  <c:v>2851.54</c:v>
                </c:pt>
              </c:numCache>
            </c:numRef>
          </c:val>
          <c:extLst>
            <c:ext xmlns:c16="http://schemas.microsoft.com/office/drawing/2014/chart" uri="{C3380CC4-5D6E-409C-BE32-E72D297353CC}">
              <c16:uniqueId val="{00000000-3800-445B-80F2-F21F1EE5E4E6}"/>
            </c:ext>
          </c:extLst>
        </c:ser>
        <c:ser>
          <c:idx val="1"/>
          <c:order val="1"/>
          <c:tx>
            <c:strRef>
              <c:f>'comerç exterior t'!$B$14:$L$14</c:f>
              <c:strCache>
                <c:ptCount val="11"/>
                <c:pt idx="0">
                  <c:v>Exportacions</c:v>
                </c:pt>
              </c:strCache>
            </c:strRef>
          </c:tx>
          <c:spPr>
            <a:solidFill>
              <a:srgbClr val="993366"/>
            </a:solidFill>
            <a:ln w="12700">
              <a:solidFill>
                <a:srgbClr val="FF6600"/>
              </a:solidFill>
              <a:prstDash val="solid"/>
            </a:ln>
          </c:spPr>
          <c:invertIfNegative val="0"/>
          <c:cat>
            <c:numRef>
              <c:f>'comerç exterior t'!$C$15:$L$15</c:f>
              <c:numCache>
                <c:formatCode>_-* #,##0\ _€_-;\-* #,##0\ _€_-;_-* "-"??\ _€_-;_-@_-</c:formatCode>
                <c:ptCount val="10"/>
                <c:pt idx="0">
                  <c:v>1997</c:v>
                </c:pt>
                <c:pt idx="1">
                  <c:v>1998</c:v>
                </c:pt>
                <c:pt idx="2">
                  <c:v>1999</c:v>
                </c:pt>
                <c:pt idx="3">
                  <c:v>2000</c:v>
                </c:pt>
                <c:pt idx="4">
                  <c:v>2001</c:v>
                </c:pt>
                <c:pt idx="5">
                  <c:v>2002</c:v>
                </c:pt>
                <c:pt idx="6">
                  <c:v>2003</c:v>
                </c:pt>
                <c:pt idx="7">
                  <c:v>2004</c:v>
                </c:pt>
                <c:pt idx="8">
                  <c:v>2005</c:v>
                </c:pt>
                <c:pt idx="9">
                  <c:v>2006</c:v>
                </c:pt>
              </c:numCache>
            </c:numRef>
          </c:cat>
          <c:val>
            <c:numRef>
              <c:f>'comerç exterior t'!$C$18:$L$18</c:f>
              <c:numCache>
                <c:formatCode>#,##0.00</c:formatCode>
                <c:ptCount val="10"/>
                <c:pt idx="0" formatCode="General">
                  <c:v>239.69</c:v>
                </c:pt>
                <c:pt idx="1">
                  <c:v>1383.76</c:v>
                </c:pt>
                <c:pt idx="2">
                  <c:v>3098.33</c:v>
                </c:pt>
                <c:pt idx="3">
                  <c:v>2127.04</c:v>
                </c:pt>
                <c:pt idx="4">
                  <c:v>7023.17</c:v>
                </c:pt>
                <c:pt idx="5">
                  <c:v>8393.5499999999993</c:v>
                </c:pt>
                <c:pt idx="6">
                  <c:v>10796.59</c:v>
                </c:pt>
                <c:pt idx="7">
                  <c:v>11613.54</c:v>
                </c:pt>
                <c:pt idx="8">
                  <c:v>3396.32</c:v>
                </c:pt>
                <c:pt idx="9" formatCode="General">
                  <c:v>47.78</c:v>
                </c:pt>
              </c:numCache>
            </c:numRef>
          </c:val>
          <c:extLst>
            <c:ext xmlns:c16="http://schemas.microsoft.com/office/drawing/2014/chart" uri="{C3380CC4-5D6E-409C-BE32-E72D297353CC}">
              <c16:uniqueId val="{00000001-3800-445B-80F2-F21F1EE5E4E6}"/>
            </c:ext>
          </c:extLst>
        </c:ser>
        <c:ser>
          <c:idx val="2"/>
          <c:order val="2"/>
          <c:tx>
            <c:strRef>
              <c:f>'comerç exterior t'!$B$25:$L$25</c:f>
              <c:strCache>
                <c:ptCount val="11"/>
                <c:pt idx="0">
                  <c:v>SALDO</c:v>
                </c:pt>
              </c:strCache>
            </c:strRef>
          </c:tx>
          <c:spPr>
            <a:solidFill>
              <a:srgbClr val="FFFFCC"/>
            </a:solidFill>
            <a:ln w="12700">
              <a:solidFill>
                <a:srgbClr val="000000"/>
              </a:solidFill>
              <a:prstDash val="solid"/>
            </a:ln>
          </c:spPr>
          <c:invertIfNegative val="0"/>
          <c:val>
            <c:numRef>
              <c:f>'comerç exterior t'!$C$29:$L$29</c:f>
              <c:numCache>
                <c:formatCode>#,##0.00</c:formatCode>
                <c:ptCount val="10"/>
                <c:pt idx="0">
                  <c:v>45.919999999999987</c:v>
                </c:pt>
                <c:pt idx="1">
                  <c:v>1036.67</c:v>
                </c:pt>
                <c:pt idx="2">
                  <c:v>2396.8599999999997</c:v>
                </c:pt>
                <c:pt idx="3">
                  <c:v>1627.11</c:v>
                </c:pt>
                <c:pt idx="4">
                  <c:v>5812.33</c:v>
                </c:pt>
                <c:pt idx="5">
                  <c:v>7034.4299999999994</c:v>
                </c:pt>
                <c:pt idx="6">
                  <c:v>9451.24</c:v>
                </c:pt>
                <c:pt idx="7">
                  <c:v>5179.3000000000011</c:v>
                </c:pt>
                <c:pt idx="8">
                  <c:v>434.20000000000027</c:v>
                </c:pt>
                <c:pt idx="9">
                  <c:v>-2803.7599999999998</c:v>
                </c:pt>
              </c:numCache>
            </c:numRef>
          </c:val>
          <c:extLst>
            <c:ext xmlns:c16="http://schemas.microsoft.com/office/drawing/2014/chart" uri="{C3380CC4-5D6E-409C-BE32-E72D297353CC}">
              <c16:uniqueId val="{00000002-3800-445B-80F2-F21F1EE5E4E6}"/>
            </c:ext>
          </c:extLst>
        </c:ser>
        <c:dLbls>
          <c:showLegendKey val="0"/>
          <c:showVal val="0"/>
          <c:showCatName val="0"/>
          <c:showSerName val="0"/>
          <c:showPercent val="0"/>
          <c:showBubbleSize val="0"/>
        </c:dLbls>
        <c:gapWidth val="150"/>
        <c:axId val="768605912"/>
        <c:axId val="1"/>
      </c:barChart>
      <c:catAx>
        <c:axId val="768605912"/>
        <c:scaling>
          <c:orientation val="minMax"/>
        </c:scaling>
        <c:delete val="0"/>
        <c:axPos val="b"/>
        <c:title>
          <c:tx>
            <c:rich>
              <a:bodyPr/>
              <a:lstStyle/>
              <a:p>
                <a:pPr>
                  <a:defRPr sz="900" b="1" i="0" u="none" strike="noStrike" baseline="0">
                    <a:solidFill>
                      <a:srgbClr val="FFFFFF"/>
                    </a:solidFill>
                    <a:latin typeface="Arial"/>
                    <a:ea typeface="Arial"/>
                    <a:cs typeface="Arial"/>
                  </a:defRPr>
                </a:pPr>
                <a:r>
                  <a:rPr lang="ca-ES"/>
                  <a:t>ANYS</a:t>
                </a:r>
              </a:p>
            </c:rich>
          </c:tx>
          <c:layout>
            <c:manualLayout>
              <c:xMode val="edge"/>
              <c:yMode val="edge"/>
              <c:x val="0.67504480858811566"/>
              <c:y val="0.87616111815810249"/>
            </c:manualLayout>
          </c:layout>
          <c:overlay val="0"/>
          <c:spPr>
            <a:solidFill>
              <a:srgbClr val="99CC00"/>
            </a:solidFill>
            <a:ln w="25400">
              <a:noFill/>
            </a:ln>
          </c:spPr>
        </c:title>
        <c:numFmt formatCode="_-* #,##0\ _€_-;\-* #,##0\ _€_-;_-* &quot;-&quot;??\ _€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title>
          <c:tx>
            <c:rich>
              <a:bodyPr rot="0" vert="horz"/>
              <a:lstStyle/>
              <a:p>
                <a:pPr algn="ctr">
                  <a:defRPr sz="900" b="1" i="0" u="none" strike="noStrike" baseline="0">
                    <a:solidFill>
                      <a:srgbClr val="FFFFFF"/>
                    </a:solidFill>
                    <a:latin typeface="Arial"/>
                    <a:ea typeface="Arial"/>
                    <a:cs typeface="Arial"/>
                  </a:defRPr>
                </a:pPr>
                <a:r>
                  <a:rPr lang="ca-ES"/>
                  <a:t>t</a:t>
                </a:r>
              </a:p>
            </c:rich>
          </c:tx>
          <c:layout>
            <c:manualLayout>
              <c:xMode val="edge"/>
              <c:yMode val="edge"/>
              <c:x val="2.6929985103213452E-2"/>
              <c:y val="0.50154783843508921"/>
            </c:manualLayout>
          </c:layout>
          <c:overlay val="0"/>
          <c:spPr>
            <a:solidFill>
              <a:srgbClr val="99CC00"/>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a-ES"/>
          </a:p>
        </c:txPr>
        <c:crossAx val="768605912"/>
        <c:crosses val="autoZero"/>
        <c:crossBetween val="between"/>
      </c:valAx>
      <c:spPr>
        <a:solidFill>
          <a:srgbClr val="FFFFFF"/>
        </a:solidFill>
        <a:ln w="12700">
          <a:solidFill>
            <a:srgbClr val="808000"/>
          </a:solidFill>
          <a:prstDash val="solid"/>
        </a:ln>
      </c:spPr>
    </c:plotArea>
    <c:legend>
      <c:legendPos val="r"/>
      <c:layout>
        <c:manualLayout>
          <c:xMode val="edge"/>
          <c:yMode val="edge"/>
          <c:wMode val="edge"/>
          <c:hMode val="edge"/>
          <c:x val="0.12567326381499611"/>
          <c:y val="0.88854478296595907"/>
          <c:w val="0.57450634886855356"/>
          <c:h val="0.96284804824928805"/>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ca-ES"/>
        </a:p>
      </c:txPr>
    </c:legend>
    <c:plotVisOnly val="1"/>
    <c:dispBlanksAs val="gap"/>
    <c:showDLblsOverMax val="0"/>
  </c:chart>
  <c:spPr>
    <a:solidFill>
      <a:srgbClr val="FFFFFF"/>
    </a:solidFill>
    <a:ln w="12700">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paperSize="9" orientation="landscape" horizontalDpi="1200" verticalDpi="12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808000"/>
                </a:solidFill>
                <a:latin typeface="Arial"/>
                <a:ea typeface="Arial"/>
                <a:cs typeface="Arial"/>
              </a:defRPr>
            </a:pPr>
            <a:r>
              <a:rPr lang="ca-ES"/>
              <a:t>EVOLUCIÓ DEL COMERÇ EXTERIOR D'ARRÒS SEMIBLANQUEJAT O BLANQUEJAT</a:t>
            </a:r>
          </a:p>
        </c:rich>
      </c:tx>
      <c:layout>
        <c:manualLayout>
          <c:xMode val="edge"/>
          <c:yMode val="edge"/>
          <c:x val="0.19424482750467004"/>
          <c:y val="3.0864232879980909E-2"/>
        </c:manualLayout>
      </c:layout>
      <c:overlay val="0"/>
      <c:spPr>
        <a:noFill/>
        <a:ln w="25400">
          <a:noFill/>
        </a:ln>
      </c:spPr>
    </c:title>
    <c:autoTitleDeleted val="0"/>
    <c:plotArea>
      <c:layout>
        <c:manualLayout>
          <c:layoutTarget val="inner"/>
          <c:xMode val="edge"/>
          <c:yMode val="edge"/>
          <c:x val="0.18525196125010648"/>
          <c:y val="0.25926004069022679"/>
          <c:w val="0.72482078042517395"/>
          <c:h val="0.54629794288297795"/>
        </c:manualLayout>
      </c:layout>
      <c:barChart>
        <c:barDir val="col"/>
        <c:grouping val="clustered"/>
        <c:varyColors val="0"/>
        <c:ser>
          <c:idx val="0"/>
          <c:order val="0"/>
          <c:tx>
            <c:strRef>
              <c:f>'comerç exterior t'!$B$3:$L$3</c:f>
              <c:strCache>
                <c:ptCount val="11"/>
                <c:pt idx="0">
                  <c:v>Importacions</c:v>
                </c:pt>
              </c:strCache>
            </c:strRef>
          </c:tx>
          <c:spPr>
            <a:solidFill>
              <a:srgbClr val="9999FF"/>
            </a:solidFill>
            <a:ln w="25400">
              <a:solidFill>
                <a:srgbClr val="808000"/>
              </a:solidFill>
              <a:prstDash val="solid"/>
            </a:ln>
          </c:spPr>
          <c:invertIfNegative val="0"/>
          <c:cat>
            <c:numRef>
              <c:f>'comerç exterior t'!$C$4:$L$4</c:f>
              <c:numCache>
                <c:formatCode>_-* #,##0\ _€_-;\-* #,##0\ _€_-;_-* "-"??\ _€_-;_-@_-</c:formatCode>
                <c:ptCount val="10"/>
                <c:pt idx="0">
                  <c:v>1997</c:v>
                </c:pt>
                <c:pt idx="1">
                  <c:v>1998</c:v>
                </c:pt>
                <c:pt idx="2">
                  <c:v>1999</c:v>
                </c:pt>
                <c:pt idx="3">
                  <c:v>2000</c:v>
                </c:pt>
                <c:pt idx="4">
                  <c:v>2001</c:v>
                </c:pt>
                <c:pt idx="5">
                  <c:v>2002</c:v>
                </c:pt>
                <c:pt idx="6">
                  <c:v>2003</c:v>
                </c:pt>
                <c:pt idx="7">
                  <c:v>2004</c:v>
                </c:pt>
                <c:pt idx="8">
                  <c:v>2005</c:v>
                </c:pt>
                <c:pt idx="9">
                  <c:v>2006</c:v>
                </c:pt>
              </c:numCache>
            </c:numRef>
          </c:cat>
          <c:val>
            <c:numRef>
              <c:f>'comerç exterior t'!$C$8:$L$8</c:f>
              <c:numCache>
                <c:formatCode>#,##0.00</c:formatCode>
                <c:ptCount val="10"/>
                <c:pt idx="0">
                  <c:v>7166.76</c:v>
                </c:pt>
                <c:pt idx="1">
                  <c:v>11374.23</c:v>
                </c:pt>
                <c:pt idx="2">
                  <c:v>11472.26</c:v>
                </c:pt>
                <c:pt idx="3">
                  <c:v>7219.58</c:v>
                </c:pt>
                <c:pt idx="4">
                  <c:v>4296.5600000000004</c:v>
                </c:pt>
                <c:pt idx="5">
                  <c:v>1916.78</c:v>
                </c:pt>
                <c:pt idx="6">
                  <c:v>2294.64</c:v>
                </c:pt>
                <c:pt idx="7">
                  <c:v>3250.4</c:v>
                </c:pt>
                <c:pt idx="8">
                  <c:v>4195.26</c:v>
                </c:pt>
                <c:pt idx="9">
                  <c:v>2062.2600000000002</c:v>
                </c:pt>
              </c:numCache>
            </c:numRef>
          </c:val>
          <c:extLst>
            <c:ext xmlns:c16="http://schemas.microsoft.com/office/drawing/2014/chart" uri="{C3380CC4-5D6E-409C-BE32-E72D297353CC}">
              <c16:uniqueId val="{00000000-4138-4616-8200-489EF490B508}"/>
            </c:ext>
          </c:extLst>
        </c:ser>
        <c:ser>
          <c:idx val="1"/>
          <c:order val="1"/>
          <c:tx>
            <c:strRef>
              <c:f>'comerç exterior t'!$B$14:$L$14</c:f>
              <c:strCache>
                <c:ptCount val="11"/>
                <c:pt idx="0">
                  <c:v>Exportacions</c:v>
                </c:pt>
              </c:strCache>
            </c:strRef>
          </c:tx>
          <c:spPr>
            <a:solidFill>
              <a:srgbClr val="993366"/>
            </a:solidFill>
            <a:ln w="12700">
              <a:solidFill>
                <a:srgbClr val="FF6600"/>
              </a:solidFill>
              <a:prstDash val="solid"/>
            </a:ln>
          </c:spPr>
          <c:invertIfNegative val="0"/>
          <c:val>
            <c:numRef>
              <c:f>'comerç exterior t'!$C$19:$L$19</c:f>
              <c:numCache>
                <c:formatCode>#,##0.00</c:formatCode>
                <c:ptCount val="10"/>
                <c:pt idx="0">
                  <c:v>4265.88</c:v>
                </c:pt>
                <c:pt idx="1">
                  <c:v>5019.3100000000004</c:v>
                </c:pt>
                <c:pt idx="2">
                  <c:v>2570.6</c:v>
                </c:pt>
                <c:pt idx="3">
                  <c:v>4396.95</c:v>
                </c:pt>
                <c:pt idx="4">
                  <c:v>7444.23</c:v>
                </c:pt>
                <c:pt idx="5">
                  <c:v>10077</c:v>
                </c:pt>
                <c:pt idx="6">
                  <c:v>11416.19</c:v>
                </c:pt>
                <c:pt idx="7">
                  <c:v>13872.76</c:v>
                </c:pt>
                <c:pt idx="8">
                  <c:v>16929.580000000002</c:v>
                </c:pt>
                <c:pt idx="9">
                  <c:v>19858.27</c:v>
                </c:pt>
              </c:numCache>
            </c:numRef>
          </c:val>
          <c:extLst>
            <c:ext xmlns:c16="http://schemas.microsoft.com/office/drawing/2014/chart" uri="{C3380CC4-5D6E-409C-BE32-E72D297353CC}">
              <c16:uniqueId val="{00000001-4138-4616-8200-489EF490B508}"/>
            </c:ext>
          </c:extLst>
        </c:ser>
        <c:ser>
          <c:idx val="2"/>
          <c:order val="2"/>
          <c:tx>
            <c:strRef>
              <c:f>'comerç exterior t'!$B$25:$L$25</c:f>
              <c:strCache>
                <c:ptCount val="11"/>
                <c:pt idx="0">
                  <c:v>SALDO</c:v>
                </c:pt>
              </c:strCache>
            </c:strRef>
          </c:tx>
          <c:spPr>
            <a:solidFill>
              <a:srgbClr val="FFFFCC"/>
            </a:solidFill>
            <a:ln w="12700">
              <a:solidFill>
                <a:srgbClr val="000000"/>
              </a:solidFill>
              <a:prstDash val="solid"/>
            </a:ln>
          </c:spPr>
          <c:invertIfNegative val="0"/>
          <c:val>
            <c:numRef>
              <c:f>'comerç exterior t'!$C$30:$L$30</c:f>
              <c:numCache>
                <c:formatCode>#,##0.00</c:formatCode>
                <c:ptCount val="10"/>
                <c:pt idx="0">
                  <c:v>-2900.88</c:v>
                </c:pt>
                <c:pt idx="1">
                  <c:v>-6354.9199999999992</c:v>
                </c:pt>
                <c:pt idx="2">
                  <c:v>-8901.66</c:v>
                </c:pt>
                <c:pt idx="3">
                  <c:v>-2822.63</c:v>
                </c:pt>
                <c:pt idx="4">
                  <c:v>3147.6699999999992</c:v>
                </c:pt>
                <c:pt idx="5">
                  <c:v>8160.22</c:v>
                </c:pt>
                <c:pt idx="6">
                  <c:v>9121.5500000000011</c:v>
                </c:pt>
                <c:pt idx="7">
                  <c:v>10622.36</c:v>
                </c:pt>
                <c:pt idx="8">
                  <c:v>12734.320000000002</c:v>
                </c:pt>
                <c:pt idx="9">
                  <c:v>17796.010000000002</c:v>
                </c:pt>
              </c:numCache>
            </c:numRef>
          </c:val>
          <c:extLst>
            <c:ext xmlns:c16="http://schemas.microsoft.com/office/drawing/2014/chart" uri="{C3380CC4-5D6E-409C-BE32-E72D297353CC}">
              <c16:uniqueId val="{00000002-4138-4616-8200-489EF490B508}"/>
            </c:ext>
          </c:extLst>
        </c:ser>
        <c:dLbls>
          <c:showLegendKey val="0"/>
          <c:showVal val="0"/>
          <c:showCatName val="0"/>
          <c:showSerName val="0"/>
          <c:showPercent val="0"/>
          <c:showBubbleSize val="0"/>
        </c:dLbls>
        <c:gapWidth val="150"/>
        <c:axId val="768607224"/>
        <c:axId val="1"/>
      </c:barChart>
      <c:catAx>
        <c:axId val="768607224"/>
        <c:scaling>
          <c:orientation val="minMax"/>
        </c:scaling>
        <c:delete val="0"/>
        <c:axPos val="b"/>
        <c:title>
          <c:tx>
            <c:rich>
              <a:bodyPr/>
              <a:lstStyle/>
              <a:p>
                <a:pPr>
                  <a:defRPr sz="900" b="1" i="0" u="none" strike="noStrike" baseline="0">
                    <a:solidFill>
                      <a:srgbClr val="FFFFFF"/>
                    </a:solidFill>
                    <a:latin typeface="Arial"/>
                    <a:ea typeface="Arial"/>
                    <a:cs typeface="Arial"/>
                  </a:defRPr>
                </a:pPr>
                <a:r>
                  <a:rPr lang="ca-ES"/>
                  <a:t>ANYS</a:t>
                </a:r>
              </a:p>
            </c:rich>
          </c:tx>
          <c:layout>
            <c:manualLayout>
              <c:xMode val="edge"/>
              <c:yMode val="edge"/>
              <c:x val="0.76438920810574362"/>
              <c:y val="0.84568169887854927"/>
            </c:manualLayout>
          </c:layout>
          <c:overlay val="0"/>
          <c:spPr>
            <a:solidFill>
              <a:srgbClr val="99CC00"/>
            </a:solidFill>
            <a:ln w="25400">
              <a:noFill/>
            </a:ln>
          </c:spPr>
        </c:title>
        <c:numFmt formatCode="_-* #,##0\ _€_-;\-* #,##0\ _€_-;_-* &quot;-&quot;??\ _€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title>
          <c:tx>
            <c:rich>
              <a:bodyPr rot="0" vert="horz"/>
              <a:lstStyle/>
              <a:p>
                <a:pPr algn="ctr">
                  <a:defRPr sz="900" b="1" i="0" u="none" strike="noStrike" baseline="0">
                    <a:solidFill>
                      <a:srgbClr val="FFFFFF"/>
                    </a:solidFill>
                    <a:latin typeface="Arial"/>
                    <a:ea typeface="Arial"/>
                    <a:cs typeface="Arial"/>
                  </a:defRPr>
                </a:pPr>
                <a:r>
                  <a:rPr lang="ca-ES"/>
                  <a:t>t</a:t>
                </a:r>
              </a:p>
            </c:rich>
          </c:tx>
          <c:layout>
            <c:manualLayout>
              <c:xMode val="edge"/>
              <c:yMode val="edge"/>
              <c:x val="7.1942493674777133E-2"/>
              <c:y val="0.49691529467907425"/>
            </c:manualLayout>
          </c:layout>
          <c:overlay val="0"/>
          <c:spPr>
            <a:solidFill>
              <a:srgbClr val="99CC00"/>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768607224"/>
        <c:crosses val="autoZero"/>
        <c:crossBetween val="between"/>
      </c:valAx>
      <c:spPr>
        <a:solidFill>
          <a:srgbClr val="FFFFFF"/>
        </a:solidFill>
        <a:ln w="12700">
          <a:solidFill>
            <a:srgbClr val="808000"/>
          </a:solidFill>
          <a:prstDash val="solid"/>
        </a:ln>
      </c:spPr>
    </c:plotArea>
    <c:legend>
      <c:legendPos val="r"/>
      <c:layout>
        <c:manualLayout>
          <c:xMode val="edge"/>
          <c:yMode val="edge"/>
          <c:wMode val="edge"/>
          <c:hMode val="edge"/>
          <c:x val="0.2230218249745809"/>
          <c:y val="0.85185429094090515"/>
          <c:w val="0.67266245773332389"/>
          <c:h val="0.92592857710967946"/>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ca-ES"/>
        </a:p>
      </c:txPr>
    </c:legend>
    <c:plotVisOnly val="1"/>
    <c:dispBlanksAs val="gap"/>
    <c:showDLblsOverMax val="0"/>
  </c:chart>
  <c:spPr>
    <a:solidFill>
      <a:srgbClr val="FFFFFF"/>
    </a:solidFill>
    <a:ln w="12700">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808000"/>
                </a:solidFill>
                <a:latin typeface="Arial"/>
                <a:ea typeface="Arial"/>
                <a:cs typeface="Arial"/>
              </a:defRPr>
            </a:pPr>
            <a:r>
              <a:rPr lang="ca-ES"/>
              <a:t>EVOLUCIÓ DEL COMERÇ EXTERIOR D'ARRÒS PARTIT</a:t>
            </a:r>
          </a:p>
        </c:rich>
      </c:tx>
      <c:layout>
        <c:manualLayout>
          <c:xMode val="edge"/>
          <c:yMode val="edge"/>
          <c:x val="0.14208647204298019"/>
          <c:y val="3.0864232879980909E-2"/>
        </c:manualLayout>
      </c:layout>
      <c:overlay val="0"/>
      <c:spPr>
        <a:noFill/>
        <a:ln w="25400">
          <a:noFill/>
        </a:ln>
      </c:spPr>
    </c:title>
    <c:autoTitleDeleted val="0"/>
    <c:plotArea>
      <c:layout>
        <c:manualLayout>
          <c:layoutTarget val="inner"/>
          <c:xMode val="edge"/>
          <c:yMode val="edge"/>
          <c:x val="0.17805771032777226"/>
          <c:y val="0.26851932785773491"/>
          <c:w val="0.73201503134750812"/>
          <c:h val="0.53703865571546983"/>
        </c:manualLayout>
      </c:layout>
      <c:barChart>
        <c:barDir val="col"/>
        <c:grouping val="clustered"/>
        <c:varyColors val="0"/>
        <c:ser>
          <c:idx val="0"/>
          <c:order val="0"/>
          <c:tx>
            <c:strRef>
              <c:f>'comerç exterior t'!$B$3:$L$3</c:f>
              <c:strCache>
                <c:ptCount val="11"/>
                <c:pt idx="0">
                  <c:v>Importacions</c:v>
                </c:pt>
              </c:strCache>
            </c:strRef>
          </c:tx>
          <c:spPr>
            <a:solidFill>
              <a:srgbClr val="9999FF"/>
            </a:solidFill>
            <a:ln w="25400">
              <a:solidFill>
                <a:srgbClr val="808000"/>
              </a:solidFill>
              <a:prstDash val="solid"/>
            </a:ln>
          </c:spPr>
          <c:invertIfNegative val="0"/>
          <c:cat>
            <c:numRef>
              <c:f>'comerç exterior t'!$C$4:$L$4</c:f>
              <c:numCache>
                <c:formatCode>_-* #,##0\ _€_-;\-* #,##0\ _€_-;_-* "-"??\ _€_-;_-@_-</c:formatCode>
                <c:ptCount val="10"/>
                <c:pt idx="0">
                  <c:v>1997</c:v>
                </c:pt>
                <c:pt idx="1">
                  <c:v>1998</c:v>
                </c:pt>
                <c:pt idx="2">
                  <c:v>1999</c:v>
                </c:pt>
                <c:pt idx="3">
                  <c:v>2000</c:v>
                </c:pt>
                <c:pt idx="4">
                  <c:v>2001</c:v>
                </c:pt>
                <c:pt idx="5">
                  <c:v>2002</c:v>
                </c:pt>
                <c:pt idx="6">
                  <c:v>2003</c:v>
                </c:pt>
                <c:pt idx="7">
                  <c:v>2004</c:v>
                </c:pt>
                <c:pt idx="8">
                  <c:v>2005</c:v>
                </c:pt>
                <c:pt idx="9">
                  <c:v>2006</c:v>
                </c:pt>
              </c:numCache>
            </c:numRef>
          </c:cat>
          <c:val>
            <c:numRef>
              <c:f>'comerç exterior t'!$C$9:$L$9</c:f>
              <c:numCache>
                <c:formatCode>#,##0.00</c:formatCode>
                <c:ptCount val="10"/>
                <c:pt idx="0">
                  <c:v>1833.7</c:v>
                </c:pt>
                <c:pt idx="1">
                  <c:v>3512.76</c:v>
                </c:pt>
                <c:pt idx="2">
                  <c:v>6930.16</c:v>
                </c:pt>
                <c:pt idx="3">
                  <c:v>6738.43</c:v>
                </c:pt>
                <c:pt idx="4">
                  <c:v>4013.18</c:v>
                </c:pt>
                <c:pt idx="5">
                  <c:v>2125.9</c:v>
                </c:pt>
                <c:pt idx="6">
                  <c:v>2826.79</c:v>
                </c:pt>
                <c:pt idx="7">
                  <c:v>3275.34</c:v>
                </c:pt>
                <c:pt idx="8">
                  <c:v>3933.3</c:v>
                </c:pt>
                <c:pt idx="9">
                  <c:v>4479.53</c:v>
                </c:pt>
              </c:numCache>
            </c:numRef>
          </c:val>
          <c:extLst>
            <c:ext xmlns:c16="http://schemas.microsoft.com/office/drawing/2014/chart" uri="{C3380CC4-5D6E-409C-BE32-E72D297353CC}">
              <c16:uniqueId val="{00000000-EE6B-45EE-A254-586A802181F3}"/>
            </c:ext>
          </c:extLst>
        </c:ser>
        <c:ser>
          <c:idx val="1"/>
          <c:order val="1"/>
          <c:tx>
            <c:strRef>
              <c:f>'comerç exterior t'!$B$14:$L$14</c:f>
              <c:strCache>
                <c:ptCount val="11"/>
                <c:pt idx="0">
                  <c:v>Exportacions</c:v>
                </c:pt>
              </c:strCache>
            </c:strRef>
          </c:tx>
          <c:spPr>
            <a:solidFill>
              <a:srgbClr val="993366"/>
            </a:solidFill>
            <a:ln w="12700">
              <a:solidFill>
                <a:srgbClr val="FF6600"/>
              </a:solidFill>
              <a:prstDash val="solid"/>
            </a:ln>
          </c:spPr>
          <c:invertIfNegative val="0"/>
          <c:val>
            <c:numRef>
              <c:f>'comerç exterior t'!$C$20:$L$20</c:f>
              <c:numCache>
                <c:formatCode>#,##0.00</c:formatCode>
                <c:ptCount val="10"/>
                <c:pt idx="0">
                  <c:v>1805.82</c:v>
                </c:pt>
                <c:pt idx="1">
                  <c:v>3670.93</c:v>
                </c:pt>
                <c:pt idx="2">
                  <c:v>2820.5</c:v>
                </c:pt>
                <c:pt idx="3">
                  <c:v>5321.56</c:v>
                </c:pt>
                <c:pt idx="4">
                  <c:v>2554.48</c:v>
                </c:pt>
                <c:pt idx="5">
                  <c:v>3557.6</c:v>
                </c:pt>
                <c:pt idx="6">
                  <c:v>9110.49</c:v>
                </c:pt>
                <c:pt idx="7">
                  <c:v>6130.02</c:v>
                </c:pt>
                <c:pt idx="8">
                  <c:v>4130.7299999999996</c:v>
                </c:pt>
                <c:pt idx="9">
                  <c:v>7454.77</c:v>
                </c:pt>
              </c:numCache>
            </c:numRef>
          </c:val>
          <c:extLst>
            <c:ext xmlns:c16="http://schemas.microsoft.com/office/drawing/2014/chart" uri="{C3380CC4-5D6E-409C-BE32-E72D297353CC}">
              <c16:uniqueId val="{00000001-EE6B-45EE-A254-586A802181F3}"/>
            </c:ext>
          </c:extLst>
        </c:ser>
        <c:ser>
          <c:idx val="2"/>
          <c:order val="2"/>
          <c:tx>
            <c:strRef>
              <c:f>'comerç exterior t'!$B$25:$L$25</c:f>
              <c:strCache>
                <c:ptCount val="11"/>
                <c:pt idx="0">
                  <c:v>SALDO</c:v>
                </c:pt>
              </c:strCache>
            </c:strRef>
          </c:tx>
          <c:spPr>
            <a:solidFill>
              <a:srgbClr val="FFFFCC"/>
            </a:solidFill>
            <a:ln w="12700">
              <a:solidFill>
                <a:srgbClr val="000000"/>
              </a:solidFill>
              <a:prstDash val="solid"/>
            </a:ln>
          </c:spPr>
          <c:invertIfNegative val="0"/>
          <c:val>
            <c:numRef>
              <c:f>'comerç exterior t'!$C$31:$L$31</c:f>
              <c:numCache>
                <c:formatCode>#,##0.00</c:formatCode>
                <c:ptCount val="10"/>
                <c:pt idx="0">
                  <c:v>-27.880000000000109</c:v>
                </c:pt>
                <c:pt idx="1">
                  <c:v>158.16999999999962</c:v>
                </c:pt>
                <c:pt idx="2">
                  <c:v>-4109.66</c:v>
                </c:pt>
                <c:pt idx="3">
                  <c:v>-1416.87</c:v>
                </c:pt>
                <c:pt idx="4">
                  <c:v>-1458.6999999999998</c:v>
                </c:pt>
                <c:pt idx="5">
                  <c:v>1431.6999999999998</c:v>
                </c:pt>
                <c:pt idx="6">
                  <c:v>6283.7</c:v>
                </c:pt>
                <c:pt idx="7">
                  <c:v>2854.6800000000003</c:v>
                </c:pt>
                <c:pt idx="8">
                  <c:v>197.42999999999938</c:v>
                </c:pt>
                <c:pt idx="9">
                  <c:v>2975.2400000000007</c:v>
                </c:pt>
              </c:numCache>
            </c:numRef>
          </c:val>
          <c:extLst>
            <c:ext xmlns:c16="http://schemas.microsoft.com/office/drawing/2014/chart" uri="{C3380CC4-5D6E-409C-BE32-E72D297353CC}">
              <c16:uniqueId val="{00000002-EE6B-45EE-A254-586A802181F3}"/>
            </c:ext>
          </c:extLst>
        </c:ser>
        <c:dLbls>
          <c:showLegendKey val="0"/>
          <c:showVal val="0"/>
          <c:showCatName val="0"/>
          <c:showSerName val="0"/>
          <c:showPercent val="0"/>
          <c:showBubbleSize val="0"/>
        </c:dLbls>
        <c:gapWidth val="150"/>
        <c:axId val="768601648"/>
        <c:axId val="1"/>
      </c:barChart>
      <c:catAx>
        <c:axId val="768601648"/>
        <c:scaling>
          <c:orientation val="minMax"/>
        </c:scaling>
        <c:delete val="0"/>
        <c:axPos val="b"/>
        <c:title>
          <c:tx>
            <c:rich>
              <a:bodyPr/>
              <a:lstStyle/>
              <a:p>
                <a:pPr>
                  <a:defRPr sz="900" b="1" i="0" u="none" strike="noStrike" baseline="0">
                    <a:solidFill>
                      <a:srgbClr val="FFFFFF"/>
                    </a:solidFill>
                    <a:latin typeface="Arial"/>
                    <a:ea typeface="Arial"/>
                    <a:cs typeface="Arial"/>
                  </a:defRPr>
                </a:pPr>
                <a:r>
                  <a:rPr lang="ca-ES"/>
                  <a:t>ANYS</a:t>
                </a:r>
              </a:p>
            </c:rich>
          </c:tx>
          <c:layout>
            <c:manualLayout>
              <c:xMode val="edge"/>
              <c:yMode val="edge"/>
              <c:x val="0.73201493315140664"/>
              <c:y val="0.82716296826533042"/>
            </c:manualLayout>
          </c:layout>
          <c:overlay val="0"/>
          <c:spPr>
            <a:solidFill>
              <a:srgbClr val="99CC00"/>
            </a:solidFill>
            <a:ln w="25400">
              <a:noFill/>
            </a:ln>
          </c:spPr>
        </c:title>
        <c:numFmt formatCode="_-* #,##0\ _€_-;\-* #,##0\ _€_-;_-* &quot;-&quot;??\ _€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title>
          <c:tx>
            <c:rich>
              <a:bodyPr rot="0" vert="horz"/>
              <a:lstStyle/>
              <a:p>
                <a:pPr algn="ctr">
                  <a:defRPr sz="900" b="1" i="0" u="none" strike="noStrike" baseline="0">
                    <a:solidFill>
                      <a:srgbClr val="FFFFFF"/>
                    </a:solidFill>
                    <a:latin typeface="Arial"/>
                    <a:ea typeface="Arial"/>
                    <a:cs typeface="Arial"/>
                  </a:defRPr>
                </a:pPr>
                <a:r>
                  <a:rPr lang="ca-ES"/>
                  <a:t>t</a:t>
                </a:r>
              </a:p>
            </c:rich>
          </c:tx>
          <c:layout>
            <c:manualLayout>
              <c:xMode val="edge"/>
              <c:yMode val="edge"/>
              <c:x val="7.1942351971346546E-2"/>
              <c:y val="0.50308788674143001"/>
            </c:manualLayout>
          </c:layout>
          <c:overlay val="0"/>
          <c:spPr>
            <a:solidFill>
              <a:srgbClr val="99CC00"/>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768601648"/>
        <c:crosses val="autoZero"/>
        <c:crossBetween val="between"/>
      </c:valAx>
      <c:spPr>
        <a:solidFill>
          <a:srgbClr val="FFFFFF"/>
        </a:solidFill>
        <a:ln w="12700">
          <a:solidFill>
            <a:srgbClr val="808000"/>
          </a:solidFill>
          <a:prstDash val="solid"/>
        </a:ln>
      </c:spPr>
    </c:plotArea>
    <c:legend>
      <c:legendPos val="r"/>
      <c:layout>
        <c:manualLayout>
          <c:xMode val="edge"/>
          <c:yMode val="edge"/>
          <c:wMode val="edge"/>
          <c:hMode val="edge"/>
          <c:x val="0.19784189431194746"/>
          <c:y val="0.86728640738089557"/>
          <c:w val="0.64748249429110172"/>
          <c:h val="0.94136069354966989"/>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ca-ES"/>
        </a:p>
      </c:txPr>
    </c:legend>
    <c:plotVisOnly val="1"/>
    <c:dispBlanksAs val="gap"/>
    <c:showDLblsOverMax val="0"/>
  </c:chart>
  <c:spPr>
    <a:solidFill>
      <a:srgbClr val="FFFFFF"/>
    </a:solidFill>
    <a:ln w="12700">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rtl="0">
              <a:defRPr sz="1050" b="1"/>
            </a:pPr>
            <a:r>
              <a:rPr lang="ca-ES" sz="1050" b="1"/>
              <a:t>EVOLUCIÓ DEL CONSUM D'ARRÒS LLARG A CATALUNYA</a:t>
            </a:r>
          </a:p>
        </c:rich>
      </c:tx>
      <c:layout>
        <c:manualLayout>
          <c:xMode val="edge"/>
          <c:yMode val="edge"/>
          <c:x val="0.19585288649335672"/>
          <c:y val="9.4817254890896069E-2"/>
        </c:manualLayout>
      </c:layout>
      <c:overlay val="0"/>
      <c:spPr>
        <a:noFill/>
        <a:ln w="25400">
          <a:noFill/>
        </a:ln>
      </c:spPr>
    </c:title>
    <c:autoTitleDeleted val="0"/>
    <c:plotArea>
      <c:layout>
        <c:manualLayout>
          <c:layoutTarget val="inner"/>
          <c:xMode val="edge"/>
          <c:yMode val="edge"/>
          <c:x val="0.13414786789271702"/>
          <c:y val="0.23345069566063437"/>
          <c:w val="0.74827049912979604"/>
          <c:h val="0.51518793174742172"/>
        </c:manualLayout>
      </c:layout>
      <c:lineChart>
        <c:grouping val="standard"/>
        <c:varyColors val="0"/>
        <c:ser>
          <c:idx val="2"/>
          <c:order val="0"/>
          <c:tx>
            <c:strRef>
              <c:f>'Consum.'!$F$56</c:f>
              <c:strCache>
                <c:ptCount val="1"/>
                <c:pt idx="0">
                  <c:v>Consum per càpita (kg)</c:v>
                </c:pt>
              </c:strCache>
            </c:strRef>
          </c:tx>
          <c:spPr>
            <a:ln>
              <a:solidFill>
                <a:srgbClr val="3C9B32"/>
              </a:solidFill>
            </a:ln>
          </c:spPr>
          <c:cat>
            <c:numRef>
              <c:f>'Consum.'!$C$14:$I$14</c:f>
              <c:numCache>
                <c:formatCode>General</c:formatCode>
                <c:ptCount val="7"/>
                <c:pt idx="0">
                  <c:v>2015</c:v>
                </c:pt>
                <c:pt idx="1">
                  <c:v>2016</c:v>
                </c:pt>
                <c:pt idx="2">
                  <c:v>2017</c:v>
                </c:pt>
                <c:pt idx="3">
                  <c:v>2018</c:v>
                </c:pt>
                <c:pt idx="4">
                  <c:v>2019</c:v>
                </c:pt>
                <c:pt idx="5">
                  <c:v>2020</c:v>
                </c:pt>
                <c:pt idx="6">
                  <c:v>2021</c:v>
                </c:pt>
              </c:numCache>
            </c:numRef>
          </c:cat>
          <c:val>
            <c:numRef>
              <c:f>('Consum.'!$F$93,'Consum.'!$M$81,'Consum.'!$F$81,'Consum.'!$M$69,'Consum.'!$F$69,'Consum.'!$M$57,'Consum.'!$F$57)</c:f>
              <c:numCache>
                <c:formatCode>#,##0.00</c:formatCode>
                <c:ptCount val="7"/>
                <c:pt idx="0">
                  <c:v>0.696909</c:v>
                </c:pt>
                <c:pt idx="1">
                  <c:v>0.63741599999999998</c:v>
                </c:pt>
                <c:pt idx="2">
                  <c:v>0.55296599999999996</c:v>
                </c:pt>
                <c:pt idx="3">
                  <c:v>0.58173230458695002</c:v>
                </c:pt>
                <c:pt idx="4">
                  <c:v>0.63549046530077524</c:v>
                </c:pt>
                <c:pt idx="5">
                  <c:v>0.6730584123024328</c:v>
                </c:pt>
                <c:pt idx="6">
                  <c:v>0.76023932073123723</c:v>
                </c:pt>
              </c:numCache>
            </c:numRef>
          </c:val>
          <c:smooth val="0"/>
          <c:extLst>
            <c:ext xmlns:c16="http://schemas.microsoft.com/office/drawing/2014/chart" uri="{C3380CC4-5D6E-409C-BE32-E72D297353CC}">
              <c16:uniqueId val="{0000000A-0F2F-462C-88D1-B99188366D9B}"/>
            </c:ext>
          </c:extLst>
        </c:ser>
        <c:ser>
          <c:idx val="3"/>
          <c:order val="1"/>
          <c:tx>
            <c:strRef>
              <c:f>'Consum.'!$G$56</c:f>
              <c:strCache>
                <c:ptCount val="1"/>
                <c:pt idx="0">
                  <c:v>Despesa per càpita (€)</c:v>
                </c:pt>
              </c:strCache>
            </c:strRef>
          </c:tx>
          <c:spPr>
            <a:ln>
              <a:solidFill>
                <a:srgbClr val="C3C63A"/>
              </a:solidFill>
            </a:ln>
          </c:spPr>
          <c:cat>
            <c:numRef>
              <c:f>'Consum.'!$C$14:$I$14</c:f>
              <c:numCache>
                <c:formatCode>General</c:formatCode>
                <c:ptCount val="7"/>
                <c:pt idx="0">
                  <c:v>2015</c:v>
                </c:pt>
                <c:pt idx="1">
                  <c:v>2016</c:v>
                </c:pt>
                <c:pt idx="2">
                  <c:v>2017</c:v>
                </c:pt>
                <c:pt idx="3">
                  <c:v>2018</c:v>
                </c:pt>
                <c:pt idx="4">
                  <c:v>2019</c:v>
                </c:pt>
                <c:pt idx="5">
                  <c:v>2020</c:v>
                </c:pt>
                <c:pt idx="6">
                  <c:v>2021</c:v>
                </c:pt>
              </c:numCache>
            </c:numRef>
          </c:cat>
          <c:val>
            <c:numRef>
              <c:f>('Consum.'!$G$93,'Consum.'!$N$81,'Consum.'!$G$81,'Consum.'!$N$69,'Consum.'!$G$69,'Consum.'!$N$57,'Consum.'!$G$57)</c:f>
              <c:numCache>
                <c:formatCode>#,##0.00</c:formatCode>
                <c:ptCount val="7"/>
                <c:pt idx="0">
                  <c:v>0.55302099999999998</c:v>
                </c:pt>
                <c:pt idx="1">
                  <c:v>0.49981700000000001</c:v>
                </c:pt>
                <c:pt idx="2">
                  <c:v>0.46584199999999998</c:v>
                </c:pt>
                <c:pt idx="3">
                  <c:v>0.52217161916097998</c:v>
                </c:pt>
                <c:pt idx="4">
                  <c:v>0.5595401814597516</c:v>
                </c:pt>
                <c:pt idx="5">
                  <c:v>0.59965737454173307</c:v>
                </c:pt>
                <c:pt idx="6">
                  <c:v>0.67920538523722429</c:v>
                </c:pt>
              </c:numCache>
            </c:numRef>
          </c:val>
          <c:smooth val="0"/>
          <c:extLst>
            <c:ext xmlns:c16="http://schemas.microsoft.com/office/drawing/2014/chart" uri="{C3380CC4-5D6E-409C-BE32-E72D297353CC}">
              <c16:uniqueId val="{0000000B-0F2F-462C-88D1-B99188366D9B}"/>
            </c:ext>
          </c:extLst>
        </c:ser>
        <c:ser>
          <c:idx val="0"/>
          <c:order val="2"/>
          <c:tx>
            <c:strRef>
              <c:f>'Consum.'!$F$56</c:f>
              <c:strCache>
                <c:ptCount val="1"/>
                <c:pt idx="0">
                  <c:v>Consum per càpita (kg)</c:v>
                </c:pt>
              </c:strCache>
            </c:strRef>
          </c:tx>
          <c:spPr>
            <a:ln>
              <a:solidFill>
                <a:srgbClr val="3C9B32"/>
              </a:solidFill>
            </a:ln>
          </c:spPr>
          <c:marker>
            <c:symbol val="circle"/>
            <c:size val="5"/>
            <c:spPr>
              <a:solidFill>
                <a:srgbClr val="3C9B32"/>
              </a:solidFill>
              <a:ln>
                <a:solidFill>
                  <a:srgbClr val="3C9B32"/>
                </a:solidFill>
              </a:ln>
            </c:spPr>
          </c:marker>
          <c:cat>
            <c:numRef>
              <c:f>'Consum.'!$C$14:$I$14</c:f>
              <c:numCache>
                <c:formatCode>General</c:formatCode>
                <c:ptCount val="7"/>
                <c:pt idx="0">
                  <c:v>2015</c:v>
                </c:pt>
                <c:pt idx="1">
                  <c:v>2016</c:v>
                </c:pt>
                <c:pt idx="2">
                  <c:v>2017</c:v>
                </c:pt>
                <c:pt idx="3">
                  <c:v>2018</c:v>
                </c:pt>
                <c:pt idx="4">
                  <c:v>2019</c:v>
                </c:pt>
                <c:pt idx="5">
                  <c:v>2020</c:v>
                </c:pt>
                <c:pt idx="6">
                  <c:v>2021</c:v>
                </c:pt>
              </c:numCache>
            </c:numRef>
          </c:cat>
          <c:val>
            <c:numRef>
              <c:f>('Consum.'!$F$93,'Consum.'!$M$81,'Consum.'!$F$81,'Consum.'!$M$69,'Consum.'!$F$69,'Consum.'!$M$57,'Consum.'!$F$57)</c:f>
              <c:numCache>
                <c:formatCode>#,##0.00</c:formatCode>
                <c:ptCount val="7"/>
                <c:pt idx="0">
                  <c:v>0.696909</c:v>
                </c:pt>
                <c:pt idx="1">
                  <c:v>0.63741599999999998</c:v>
                </c:pt>
                <c:pt idx="2">
                  <c:v>0.55296599999999996</c:v>
                </c:pt>
                <c:pt idx="3">
                  <c:v>0.58173230458695002</c:v>
                </c:pt>
                <c:pt idx="4">
                  <c:v>0.63549046530077524</c:v>
                </c:pt>
                <c:pt idx="5">
                  <c:v>0.6730584123024328</c:v>
                </c:pt>
                <c:pt idx="6">
                  <c:v>0.76023932073123723</c:v>
                </c:pt>
              </c:numCache>
            </c:numRef>
          </c:val>
          <c:smooth val="0"/>
          <c:extLst>
            <c:ext xmlns:c16="http://schemas.microsoft.com/office/drawing/2014/chart" uri="{C3380CC4-5D6E-409C-BE32-E72D297353CC}">
              <c16:uniqueId val="{00000007-0F2F-462C-88D1-B99188366D9B}"/>
            </c:ext>
          </c:extLst>
        </c:ser>
        <c:dLbls>
          <c:showLegendKey val="0"/>
          <c:showVal val="0"/>
          <c:showCatName val="0"/>
          <c:showSerName val="0"/>
          <c:showPercent val="0"/>
          <c:showBubbleSize val="0"/>
        </c:dLbls>
        <c:marker val="1"/>
        <c:smooth val="0"/>
        <c:axId val="365588592"/>
        <c:axId val="365582320"/>
      </c:lineChart>
      <c:lineChart>
        <c:grouping val="standard"/>
        <c:varyColors val="0"/>
        <c:ser>
          <c:idx val="1"/>
          <c:order val="3"/>
          <c:tx>
            <c:strRef>
              <c:f>'Consum.'!$G$56</c:f>
              <c:strCache>
                <c:ptCount val="1"/>
                <c:pt idx="0">
                  <c:v>Despesa per càpita (€)</c:v>
                </c:pt>
              </c:strCache>
            </c:strRef>
          </c:tx>
          <c:spPr>
            <a:ln>
              <a:solidFill>
                <a:srgbClr val="C3C63A"/>
              </a:solidFill>
            </a:ln>
          </c:spPr>
          <c:marker>
            <c:symbol val="circle"/>
            <c:size val="5"/>
            <c:spPr>
              <a:solidFill>
                <a:srgbClr val="C3C63A"/>
              </a:solidFill>
              <a:ln>
                <a:solidFill>
                  <a:srgbClr val="C3C63A"/>
                </a:solidFill>
              </a:ln>
            </c:spPr>
          </c:marker>
          <c:cat>
            <c:numRef>
              <c:f>'Consum.'!$C$14:$I$14</c:f>
              <c:numCache>
                <c:formatCode>General</c:formatCode>
                <c:ptCount val="7"/>
                <c:pt idx="0">
                  <c:v>2015</c:v>
                </c:pt>
                <c:pt idx="1">
                  <c:v>2016</c:v>
                </c:pt>
                <c:pt idx="2">
                  <c:v>2017</c:v>
                </c:pt>
                <c:pt idx="3">
                  <c:v>2018</c:v>
                </c:pt>
                <c:pt idx="4">
                  <c:v>2019</c:v>
                </c:pt>
                <c:pt idx="5">
                  <c:v>2020</c:v>
                </c:pt>
                <c:pt idx="6">
                  <c:v>2021</c:v>
                </c:pt>
              </c:numCache>
            </c:numRef>
          </c:cat>
          <c:val>
            <c:numRef>
              <c:f>('Consum.'!$G$93,'Consum.'!$N$81,'Consum.'!$G$81,'Consum.'!$N$69,'Consum.'!$G$69,'Consum.'!$N$57,'Consum.'!$G$57)</c:f>
              <c:numCache>
                <c:formatCode>#,##0.00</c:formatCode>
                <c:ptCount val="7"/>
                <c:pt idx="0">
                  <c:v>0.55302099999999998</c:v>
                </c:pt>
                <c:pt idx="1">
                  <c:v>0.49981700000000001</c:v>
                </c:pt>
                <c:pt idx="2">
                  <c:v>0.46584199999999998</c:v>
                </c:pt>
                <c:pt idx="3">
                  <c:v>0.52217161916097998</c:v>
                </c:pt>
                <c:pt idx="4">
                  <c:v>0.5595401814597516</c:v>
                </c:pt>
                <c:pt idx="5">
                  <c:v>0.59965737454173307</c:v>
                </c:pt>
                <c:pt idx="6">
                  <c:v>0.67920538523722429</c:v>
                </c:pt>
              </c:numCache>
            </c:numRef>
          </c:val>
          <c:smooth val="0"/>
          <c:extLst>
            <c:ext xmlns:c16="http://schemas.microsoft.com/office/drawing/2014/chart" uri="{C3380CC4-5D6E-409C-BE32-E72D297353CC}">
              <c16:uniqueId val="{00000009-0F2F-462C-88D1-B99188366D9B}"/>
            </c:ext>
          </c:extLst>
        </c:ser>
        <c:dLbls>
          <c:showLegendKey val="0"/>
          <c:showVal val="0"/>
          <c:showCatName val="0"/>
          <c:showSerName val="0"/>
          <c:showPercent val="0"/>
          <c:showBubbleSize val="0"/>
        </c:dLbls>
        <c:marker val="1"/>
        <c:smooth val="0"/>
        <c:axId val="712553624"/>
        <c:axId val="712524104"/>
      </c:lineChart>
      <c:catAx>
        <c:axId val="365588592"/>
        <c:scaling>
          <c:orientation val="minMax"/>
        </c:scaling>
        <c:delete val="0"/>
        <c:axPos val="b"/>
        <c:title>
          <c:tx>
            <c:rich>
              <a:bodyPr rot="5400000" vert="horz"/>
              <a:lstStyle/>
              <a:p>
                <a:pPr>
                  <a:defRPr sz="900"/>
                </a:pPr>
                <a:r>
                  <a:rPr lang="ca-ES" sz="900"/>
                  <a:t>EUROS</a:t>
                </a:r>
              </a:p>
            </c:rich>
          </c:tx>
          <c:layout>
            <c:manualLayout>
              <c:xMode val="edge"/>
              <c:yMode val="edge"/>
              <c:x val="0.95363631762168588"/>
              <c:y val="0.43653979336068371"/>
            </c:manualLayout>
          </c:layout>
          <c:overlay val="0"/>
          <c:spPr>
            <a:noFill/>
            <a:ln w="25400">
              <a:noFill/>
            </a:ln>
          </c:spPr>
        </c:title>
        <c:numFmt formatCode="General" sourceLinked="1"/>
        <c:majorTickMark val="out"/>
        <c:minorTickMark val="none"/>
        <c:tickLblPos val="nextTo"/>
        <c:spPr>
          <a:noFill/>
          <a:ln w="9525" cap="flat" cmpd="sng" algn="ctr">
            <a:solidFill>
              <a:sysClr val="windowText" lastClr="000000"/>
            </a:solidFill>
            <a:round/>
          </a:ln>
          <a:effectLst/>
        </c:spPr>
        <c:txPr>
          <a:bodyPr rot="-2700000" vert="horz"/>
          <a:lstStyle/>
          <a:p>
            <a:pPr>
              <a:defRPr/>
            </a:pPr>
            <a:endParaRPr lang="ca-ES"/>
          </a:p>
        </c:txPr>
        <c:crossAx val="365582320"/>
        <c:crosses val="autoZero"/>
        <c:auto val="1"/>
        <c:lblAlgn val="ctr"/>
        <c:lblOffset val="100"/>
        <c:noMultiLvlLbl val="0"/>
      </c:catAx>
      <c:valAx>
        <c:axId val="365582320"/>
        <c:scaling>
          <c:orientation val="minMax"/>
        </c:scaling>
        <c:delete val="0"/>
        <c:axPos val="l"/>
        <c:majorGridlines>
          <c:spPr>
            <a:ln w="9525" cap="flat" cmpd="sng" algn="ctr">
              <a:solidFill>
                <a:sysClr val="windowText" lastClr="000000"/>
              </a:solidFill>
              <a:round/>
            </a:ln>
            <a:effectLst/>
          </c:spPr>
        </c:majorGridlines>
        <c:title>
          <c:tx>
            <c:rich>
              <a:bodyPr/>
              <a:lstStyle/>
              <a:p>
                <a:pPr>
                  <a:defRPr sz="900"/>
                </a:pPr>
                <a:r>
                  <a:rPr lang="ca-ES" sz="900"/>
                  <a:t>kg</a:t>
                </a:r>
              </a:p>
            </c:rich>
          </c:tx>
          <c:layout>
            <c:manualLayout>
              <c:xMode val="edge"/>
              <c:yMode val="edge"/>
              <c:x val="3.9997772123173084E-2"/>
              <c:y val="0.40990427065090485"/>
            </c:manualLayout>
          </c:layout>
          <c:overlay val="0"/>
          <c:spPr>
            <a:noFill/>
            <a:ln w="25400">
              <a:noFill/>
            </a:ln>
          </c:spPr>
        </c:title>
        <c:numFmt formatCode="0.00" sourceLinked="0"/>
        <c:majorTickMark val="none"/>
        <c:minorTickMark val="none"/>
        <c:tickLblPos val="nextTo"/>
        <c:spPr>
          <a:noFill/>
          <a:ln w="9525">
            <a:solidFill>
              <a:sysClr val="windowText" lastClr="000000"/>
            </a:solidFill>
          </a:ln>
        </c:spPr>
        <c:txPr>
          <a:bodyPr rot="0" vert="horz"/>
          <a:lstStyle/>
          <a:p>
            <a:pPr>
              <a:defRPr/>
            </a:pPr>
            <a:endParaRPr lang="ca-ES"/>
          </a:p>
        </c:txPr>
        <c:crossAx val="365588592"/>
        <c:crosses val="autoZero"/>
        <c:crossBetween val="between"/>
        <c:majorUnit val="0.1"/>
      </c:valAx>
      <c:valAx>
        <c:axId val="712524104"/>
        <c:scaling>
          <c:orientation val="minMax"/>
        </c:scaling>
        <c:delete val="0"/>
        <c:axPos val="r"/>
        <c:numFmt formatCode="#,##0.00" sourceLinked="1"/>
        <c:majorTickMark val="out"/>
        <c:minorTickMark val="none"/>
        <c:tickLblPos val="nextTo"/>
        <c:crossAx val="712553624"/>
        <c:crosses val="max"/>
        <c:crossBetween val="between"/>
      </c:valAx>
      <c:catAx>
        <c:axId val="712553624"/>
        <c:scaling>
          <c:orientation val="minMax"/>
        </c:scaling>
        <c:delete val="1"/>
        <c:axPos val="b"/>
        <c:numFmt formatCode="General" sourceLinked="1"/>
        <c:majorTickMark val="out"/>
        <c:minorTickMark val="none"/>
        <c:tickLblPos val="nextTo"/>
        <c:crossAx val="712524104"/>
        <c:crosses val="autoZero"/>
        <c:auto val="1"/>
        <c:lblAlgn val="ctr"/>
        <c:lblOffset val="100"/>
        <c:noMultiLvlLbl val="0"/>
      </c:catAx>
      <c:spPr>
        <a:noFill/>
        <a:ln>
          <a:solidFill>
            <a:sysClr val="windowText" lastClr="000000"/>
          </a:solidFill>
        </a:ln>
      </c:spPr>
    </c:plotArea>
    <c:legend>
      <c:legendPos val="b"/>
      <c:layout>
        <c:manualLayout>
          <c:xMode val="edge"/>
          <c:yMode val="edge"/>
          <c:x val="0.22559460539341894"/>
          <c:y val="0.90673774946652741"/>
          <c:w val="0.50569298832337217"/>
          <c:h val="7.5000733126447935E-2"/>
        </c:manualLayout>
      </c:layout>
      <c:overlay val="0"/>
      <c:spPr>
        <a:noFill/>
        <a:ln w="25400">
          <a:noFill/>
        </a:ln>
      </c:sp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00" b="0" i="0" u="none" strike="noStrike" baseline="0">
          <a:solidFill>
            <a:srgbClr val="000000"/>
          </a:solidFill>
          <a:latin typeface="Helvetica" panose="020B0604020202030204" pitchFamily="34" charset="0"/>
          <a:ea typeface="Calibri"/>
          <a:cs typeface="Calibri"/>
        </a:defRPr>
      </a:pPr>
      <a:endParaRPr lang="ca-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00" b="1" i="0" u="none" strike="noStrike" baseline="0">
                <a:solidFill>
                  <a:srgbClr val="808000"/>
                </a:solidFill>
                <a:latin typeface="Arial"/>
                <a:ea typeface="Arial"/>
                <a:cs typeface="Arial"/>
              </a:defRPr>
            </a:pPr>
            <a:r>
              <a:rPr lang="ca-ES"/>
              <a:t>EVOLUCIÓ DE LA SUPERFÍCIE DE VINYA A CATALUNYA</a:t>
            </a:r>
          </a:p>
        </c:rich>
      </c:tx>
      <c:overlay val="0"/>
      <c:spPr>
        <a:noFill/>
        <a:ln w="25400">
          <a:noFill/>
        </a:ln>
      </c:spPr>
    </c:title>
    <c:autoTitleDeleted val="0"/>
    <c:plotArea>
      <c:layout/>
      <c:lineChart>
        <c:grouping val="stacked"/>
        <c:varyColors val="0"/>
        <c:ser>
          <c:idx val="0"/>
          <c:order val="0"/>
          <c:tx>
            <c:v>'superfícies (ha)'!#REF!</c:v>
          </c:tx>
          <c:spPr>
            <a:ln w="25400">
              <a:solidFill>
                <a:srgbClr val="808000"/>
              </a:solidFill>
              <a:prstDash val="solid"/>
            </a:ln>
          </c:spPr>
          <c:marker>
            <c:symbol val="circle"/>
            <c:size val="4"/>
            <c:spPr>
              <a:solidFill>
                <a:srgbClr val="808000"/>
              </a:solidFill>
              <a:ln>
                <a:solidFill>
                  <a:srgbClr val="000000"/>
                </a:solidFill>
                <a:prstDash val="solid"/>
              </a:ln>
            </c:spPr>
          </c:marker>
          <c:val>
            <c:numRef>
              <c:f>'superfícies (ha)'!#REF!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'superfícies (ha)'!#REF!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1DED-46BC-AE28-0126B478C5E7}"/>
            </c:ext>
          </c:extLst>
        </c:ser>
        <c:dLbls>
          <c:showLegendKey val="0"/>
          <c:showVal val="0"/>
          <c:showCatName val="0"/>
          <c:showSerName val="0"/>
          <c:showPercent val="0"/>
          <c:showBubbleSize val="0"/>
        </c:dLbls>
        <c:marker val="1"/>
        <c:smooth val="0"/>
        <c:axId val="768641664"/>
        <c:axId val="1"/>
      </c:lineChart>
      <c:catAx>
        <c:axId val="768641664"/>
        <c:scaling>
          <c:orientation val="minMax"/>
        </c:scaling>
        <c:delete val="0"/>
        <c:axPos val="b"/>
        <c:title>
          <c:tx>
            <c:rich>
              <a:bodyPr/>
              <a:lstStyle/>
              <a:p>
                <a:pPr>
                  <a:defRPr sz="250" b="1" i="0" u="none" strike="noStrike" baseline="0">
                    <a:solidFill>
                      <a:srgbClr val="FFFFFF"/>
                    </a:solidFill>
                    <a:latin typeface="Arial"/>
                    <a:ea typeface="Arial"/>
                    <a:cs typeface="Arial"/>
                  </a:defRPr>
                </a:pPr>
                <a:r>
                  <a:rPr lang="ca-ES"/>
                  <a:t>ANYS</a:t>
                </a:r>
              </a:p>
            </c:rich>
          </c:tx>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FFFFFF"/>
                    </a:solidFill>
                    <a:latin typeface="Arial"/>
                    <a:ea typeface="Arial"/>
                    <a:cs typeface="Arial"/>
                  </a:defRPr>
                </a:pPr>
                <a:r>
                  <a:rPr lang="ca-ES"/>
                  <a:t>Ha</a:t>
                </a:r>
              </a:p>
            </c:rich>
          </c:tx>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ca-ES"/>
          </a:p>
        </c:txPr>
        <c:crossAx val="768641664"/>
        <c:crosses val="autoZero"/>
        <c:crossBetween val="between"/>
      </c:valAx>
      <c:spPr>
        <a:solidFill>
          <a:srgbClr val="FFFFFF"/>
        </a:solidFill>
        <a:ln w="12700">
          <a:solidFill>
            <a:srgbClr val="80800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99CC00"/>
                </a:solidFill>
                <a:latin typeface="Helvetica" panose="020B0604020202030204" pitchFamily="34" charset="0"/>
                <a:ea typeface="Calibri"/>
                <a:cs typeface="Calibri"/>
              </a:defRPr>
            </a:pPr>
            <a:r>
              <a:rPr lang="ca-ES" sz="1000" b="1">
                <a:solidFill>
                  <a:schemeClr val="tx1">
                    <a:lumMod val="75000"/>
                    <a:lumOff val="25000"/>
                  </a:schemeClr>
                </a:solidFill>
                <a:latin typeface="Helvetica" panose="020B0604020202030204" pitchFamily="34" charset="0"/>
              </a:rPr>
              <a:t>EVOLUCIÓ</a:t>
            </a:r>
            <a:r>
              <a:rPr lang="ca-ES" sz="1000" b="1" baseline="0">
                <a:solidFill>
                  <a:schemeClr val="tx1">
                    <a:lumMod val="75000"/>
                    <a:lumOff val="25000"/>
                  </a:schemeClr>
                </a:solidFill>
                <a:latin typeface="Helvetica" panose="020B0604020202030204" pitchFamily="34" charset="0"/>
              </a:rPr>
              <a:t> DEL VOLUM I VALOR D' ARRÒS CONSUMIT A CATALUNYA</a:t>
            </a:r>
            <a:endParaRPr lang="ca-ES" sz="1000" b="1">
              <a:solidFill>
                <a:schemeClr val="tx1">
                  <a:lumMod val="75000"/>
                  <a:lumOff val="25000"/>
                </a:schemeClr>
              </a:solidFill>
              <a:latin typeface="Helvetica" panose="020B0604020202030204" pitchFamily="34" charset="0"/>
            </a:endParaRPr>
          </a:p>
        </c:rich>
      </c:tx>
      <c:layout>
        <c:manualLayout>
          <c:xMode val="edge"/>
          <c:yMode val="edge"/>
          <c:x val="0.13190091662512929"/>
          <c:y val="7.9206653240697408E-2"/>
        </c:manualLayout>
      </c:layout>
      <c:overlay val="0"/>
      <c:spPr>
        <a:noFill/>
        <a:ln w="25400">
          <a:noFill/>
        </a:ln>
      </c:spPr>
    </c:title>
    <c:autoTitleDeleted val="0"/>
    <c:plotArea>
      <c:layout>
        <c:manualLayout>
          <c:layoutTarget val="inner"/>
          <c:xMode val="edge"/>
          <c:yMode val="edge"/>
          <c:x val="0.14405309422329163"/>
          <c:y val="0.22708115251034627"/>
          <c:w val="0.69965539300729496"/>
          <c:h val="0.48792850719495018"/>
        </c:manualLayout>
      </c:layout>
      <c:lineChart>
        <c:grouping val="standard"/>
        <c:varyColors val="0"/>
        <c:ser>
          <c:idx val="0"/>
          <c:order val="0"/>
          <c:tx>
            <c:strRef>
              <c:f>'Consum.'!$B$6</c:f>
              <c:strCache>
                <c:ptCount val="1"/>
                <c:pt idx="0">
                  <c:v>Volum (milers de kg)</c:v>
                </c:pt>
              </c:strCache>
            </c:strRef>
          </c:tx>
          <c:spPr>
            <a:ln>
              <a:solidFill>
                <a:srgbClr val="C3C63A"/>
              </a:solidFill>
            </a:ln>
          </c:spPr>
          <c:marker>
            <c:symbol val="circle"/>
            <c:size val="5"/>
            <c:spPr>
              <a:solidFill>
                <a:srgbClr val="C3C63A"/>
              </a:solidFill>
              <a:ln>
                <a:solidFill>
                  <a:srgbClr val="C3C63A"/>
                </a:solidFill>
              </a:ln>
            </c:spPr>
          </c:marker>
          <c:cat>
            <c:numRef>
              <c:f>'Consum.'!$C$14:$I$14</c:f>
              <c:numCache>
                <c:formatCode>General</c:formatCode>
                <c:ptCount val="7"/>
                <c:pt idx="0">
                  <c:v>2015</c:v>
                </c:pt>
                <c:pt idx="1">
                  <c:v>2016</c:v>
                </c:pt>
                <c:pt idx="2">
                  <c:v>2017</c:v>
                </c:pt>
                <c:pt idx="3">
                  <c:v>2018</c:v>
                </c:pt>
                <c:pt idx="4">
                  <c:v>2019</c:v>
                </c:pt>
                <c:pt idx="5">
                  <c:v>2020</c:v>
                </c:pt>
                <c:pt idx="6">
                  <c:v>2021</c:v>
                </c:pt>
              </c:numCache>
            </c:numRef>
          </c:cat>
          <c:val>
            <c:numRef>
              <c:f>'Consum.'!$C$15:$I$15</c:f>
              <c:numCache>
                <c:formatCode>#,##0</c:formatCode>
                <c:ptCount val="7"/>
                <c:pt idx="0">
                  <c:v>29770.719000000001</c:v>
                </c:pt>
                <c:pt idx="1">
                  <c:v>29852.337</c:v>
                </c:pt>
                <c:pt idx="2">
                  <c:v>29321.988000000001</c:v>
                </c:pt>
                <c:pt idx="3">
                  <c:v>30470.71</c:v>
                </c:pt>
                <c:pt idx="4">
                  <c:v>30828.359909999999</c:v>
                </c:pt>
                <c:pt idx="5">
                  <c:v>34323.478999999999</c:v>
                </c:pt>
                <c:pt idx="6">
                  <c:v>32478.906999999996</c:v>
                </c:pt>
              </c:numCache>
            </c:numRef>
          </c:val>
          <c:smooth val="0"/>
          <c:extLst>
            <c:ext xmlns:c16="http://schemas.microsoft.com/office/drawing/2014/chart" uri="{C3380CC4-5D6E-409C-BE32-E72D297353CC}">
              <c16:uniqueId val="{00000000-F2A9-49EF-9541-31FDC04C47A4}"/>
            </c:ext>
          </c:extLst>
        </c:ser>
        <c:dLbls>
          <c:showLegendKey val="0"/>
          <c:showVal val="0"/>
          <c:showCatName val="0"/>
          <c:showSerName val="0"/>
          <c:showPercent val="0"/>
          <c:showBubbleSize val="0"/>
        </c:dLbls>
        <c:marker val="1"/>
        <c:smooth val="0"/>
        <c:axId val="365594472"/>
        <c:axId val="365590944"/>
        <c:extLst/>
      </c:lineChart>
      <c:lineChart>
        <c:grouping val="standard"/>
        <c:varyColors val="0"/>
        <c:ser>
          <c:idx val="1"/>
          <c:order val="1"/>
          <c:tx>
            <c:strRef>
              <c:f>'Consum.'!$B$7</c:f>
              <c:strCache>
                <c:ptCount val="1"/>
                <c:pt idx="0">
                  <c:v>Valor (milers d'€)</c:v>
                </c:pt>
              </c:strCache>
            </c:strRef>
          </c:tx>
          <c:spPr>
            <a:ln>
              <a:solidFill>
                <a:srgbClr val="006600"/>
              </a:solidFill>
            </a:ln>
          </c:spPr>
          <c:marker>
            <c:symbol val="circle"/>
            <c:size val="5"/>
            <c:spPr>
              <a:solidFill>
                <a:srgbClr val="006600"/>
              </a:solidFill>
              <a:ln>
                <a:solidFill>
                  <a:srgbClr val="006600"/>
                </a:solidFill>
              </a:ln>
            </c:spPr>
          </c:marker>
          <c:cat>
            <c:numRef>
              <c:f>'Consum.'!$C$14:$I$14</c:f>
              <c:numCache>
                <c:formatCode>General</c:formatCode>
                <c:ptCount val="7"/>
                <c:pt idx="0">
                  <c:v>2015</c:v>
                </c:pt>
                <c:pt idx="1">
                  <c:v>2016</c:v>
                </c:pt>
                <c:pt idx="2">
                  <c:v>2017</c:v>
                </c:pt>
                <c:pt idx="3">
                  <c:v>2018</c:v>
                </c:pt>
                <c:pt idx="4">
                  <c:v>2019</c:v>
                </c:pt>
                <c:pt idx="5">
                  <c:v>2020</c:v>
                </c:pt>
                <c:pt idx="6">
                  <c:v>2021</c:v>
                </c:pt>
              </c:numCache>
            </c:numRef>
          </c:cat>
          <c:val>
            <c:numRef>
              <c:f>'Consum.'!$C$16:$I$16</c:f>
              <c:numCache>
                <c:formatCode>#,##0</c:formatCode>
                <c:ptCount val="7"/>
                <c:pt idx="0">
                  <c:v>47030.696000000004</c:v>
                </c:pt>
                <c:pt idx="1">
                  <c:v>50994.883000000002</c:v>
                </c:pt>
                <c:pt idx="2">
                  <c:v>50660.601999999999</c:v>
                </c:pt>
                <c:pt idx="3">
                  <c:v>56919.087</c:v>
                </c:pt>
                <c:pt idx="4">
                  <c:v>57599.663450000007</c:v>
                </c:pt>
                <c:pt idx="5">
                  <c:v>63397.81700000001</c:v>
                </c:pt>
                <c:pt idx="6">
                  <c:v>62958.981000000007</c:v>
                </c:pt>
              </c:numCache>
            </c:numRef>
          </c:val>
          <c:smooth val="0"/>
          <c:extLst>
            <c:ext xmlns:c16="http://schemas.microsoft.com/office/drawing/2014/chart" uri="{C3380CC4-5D6E-409C-BE32-E72D297353CC}">
              <c16:uniqueId val="{00000006-F2A9-49EF-9541-31FDC04C47A4}"/>
            </c:ext>
          </c:extLst>
        </c:ser>
        <c:dLbls>
          <c:showLegendKey val="0"/>
          <c:showVal val="0"/>
          <c:showCatName val="0"/>
          <c:showSerName val="0"/>
          <c:showPercent val="0"/>
          <c:showBubbleSize val="0"/>
        </c:dLbls>
        <c:marker val="1"/>
        <c:smooth val="0"/>
        <c:axId val="1262759328"/>
        <c:axId val="1262762280"/>
      </c:lineChart>
      <c:catAx>
        <c:axId val="365594472"/>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0" vert="horz"/>
          <a:lstStyle/>
          <a:p>
            <a:pPr>
              <a:defRPr sz="900" b="0" i="0" u="none" strike="noStrike" baseline="0">
                <a:solidFill>
                  <a:srgbClr val="333333"/>
                </a:solidFill>
                <a:latin typeface="Calibri"/>
                <a:ea typeface="Calibri"/>
                <a:cs typeface="Calibri"/>
              </a:defRPr>
            </a:pPr>
            <a:endParaRPr lang="ca-ES"/>
          </a:p>
        </c:txPr>
        <c:crossAx val="365590944"/>
        <c:crosses val="autoZero"/>
        <c:auto val="1"/>
        <c:lblAlgn val="ctr"/>
        <c:lblOffset val="100"/>
        <c:noMultiLvlLbl val="0"/>
      </c:catAx>
      <c:valAx>
        <c:axId val="365590944"/>
        <c:scaling>
          <c:orientation val="minMax"/>
        </c:scaling>
        <c:delete val="0"/>
        <c:axPos val="l"/>
        <c:majorGridlines>
          <c:spPr>
            <a:ln w="9525" cap="flat" cmpd="sng" algn="ctr">
              <a:solidFill>
                <a:sysClr val="windowText" lastClr="000000"/>
              </a:solidFill>
              <a:round/>
            </a:ln>
            <a:effectLst/>
          </c:spPr>
        </c:majorGridlines>
        <c:title>
          <c:tx>
            <c:rich>
              <a:bodyPr/>
              <a:lstStyle/>
              <a:p>
                <a:pPr>
                  <a:defRPr sz="850" b="0" i="0" u="none" strike="noStrike" baseline="0">
                    <a:solidFill>
                      <a:sysClr val="windowText" lastClr="000000"/>
                    </a:solidFill>
                    <a:latin typeface="Helvetica" panose="020B0604020202030204" pitchFamily="34" charset="0"/>
                    <a:ea typeface="Calibri"/>
                    <a:cs typeface="Calibri"/>
                  </a:defRPr>
                </a:pPr>
                <a:r>
                  <a:rPr lang="ca-ES" sz="850">
                    <a:solidFill>
                      <a:sysClr val="windowText" lastClr="000000"/>
                    </a:solidFill>
                    <a:latin typeface="Helvetica" panose="020B0604020202030204" pitchFamily="34" charset="0"/>
                  </a:rPr>
                  <a:t>Milers </a:t>
                </a:r>
                <a:r>
                  <a:rPr lang="ca-ES" sz="850" baseline="0">
                    <a:solidFill>
                      <a:sysClr val="windowText" lastClr="000000"/>
                    </a:solidFill>
                    <a:latin typeface="Helvetica" panose="020B0604020202030204" pitchFamily="34" charset="0"/>
                  </a:rPr>
                  <a:t>kg</a:t>
                </a:r>
                <a:endParaRPr lang="ca-ES" sz="850">
                  <a:solidFill>
                    <a:sysClr val="windowText" lastClr="000000"/>
                  </a:solidFill>
                  <a:latin typeface="Helvetica" panose="020B0604020202030204" pitchFamily="34" charset="0"/>
                </a:endParaRPr>
              </a:p>
            </c:rich>
          </c:tx>
          <c:layout>
            <c:manualLayout>
              <c:xMode val="edge"/>
              <c:yMode val="edge"/>
              <c:x val="1.6268462756201082E-2"/>
              <c:y val="0.32712118473041024"/>
            </c:manualLayout>
          </c:layout>
          <c:overlay val="0"/>
          <c:spPr>
            <a:noFill/>
            <a:ln w="25400">
              <a:noFill/>
            </a:ln>
          </c:spPr>
        </c:title>
        <c:numFmt formatCode="#,##0" sourceLinked="0"/>
        <c:majorTickMark val="none"/>
        <c:minorTickMark val="none"/>
        <c:tickLblPos val="nextTo"/>
        <c:spPr>
          <a:noFill/>
          <a:ln w="9525">
            <a:solidFill>
              <a:sysClr val="windowText" lastClr="000000"/>
            </a:solidFill>
          </a:ln>
        </c:spPr>
        <c:txPr>
          <a:bodyPr rot="0" vert="horz"/>
          <a:lstStyle/>
          <a:p>
            <a:pPr>
              <a:defRPr sz="900" b="0" i="0" u="none" strike="noStrike" baseline="0">
                <a:solidFill>
                  <a:srgbClr val="333333"/>
                </a:solidFill>
                <a:latin typeface="Calibri"/>
                <a:ea typeface="Calibri"/>
                <a:cs typeface="Calibri"/>
              </a:defRPr>
            </a:pPr>
            <a:endParaRPr lang="ca-ES"/>
          </a:p>
        </c:txPr>
        <c:crossAx val="365594472"/>
        <c:crosses val="autoZero"/>
        <c:crossBetween val="between"/>
      </c:valAx>
      <c:valAx>
        <c:axId val="1262762280"/>
        <c:scaling>
          <c:orientation val="minMax"/>
        </c:scaling>
        <c:delete val="0"/>
        <c:axPos val="r"/>
        <c:title>
          <c:tx>
            <c:rich>
              <a:bodyPr rot="5400000" vert="horz"/>
              <a:lstStyle/>
              <a:p>
                <a:pPr>
                  <a:defRPr/>
                </a:pPr>
                <a:r>
                  <a:rPr lang="ca-ES"/>
                  <a:t>Milers</a:t>
                </a:r>
                <a:r>
                  <a:rPr lang="ca-ES" baseline="0"/>
                  <a:t> €</a:t>
                </a:r>
                <a:endParaRPr lang="ca-ES"/>
              </a:p>
            </c:rich>
          </c:tx>
          <c:layout>
            <c:manualLayout>
              <c:xMode val="edge"/>
              <c:yMode val="edge"/>
              <c:x val="0.94613951577137889"/>
              <c:y val="0.3430311693043796"/>
            </c:manualLayout>
          </c:layout>
          <c:overlay val="0"/>
        </c:title>
        <c:numFmt formatCode="#,##0" sourceLinked="1"/>
        <c:majorTickMark val="out"/>
        <c:minorTickMark val="none"/>
        <c:tickLblPos val="nextTo"/>
        <c:crossAx val="1262759328"/>
        <c:crosses val="max"/>
        <c:crossBetween val="between"/>
      </c:valAx>
      <c:catAx>
        <c:axId val="1262759328"/>
        <c:scaling>
          <c:orientation val="minMax"/>
        </c:scaling>
        <c:delete val="1"/>
        <c:axPos val="b"/>
        <c:numFmt formatCode="General" sourceLinked="1"/>
        <c:majorTickMark val="out"/>
        <c:minorTickMark val="none"/>
        <c:tickLblPos val="nextTo"/>
        <c:crossAx val="1262762280"/>
        <c:crosses val="autoZero"/>
        <c:auto val="1"/>
        <c:lblAlgn val="ctr"/>
        <c:lblOffset val="100"/>
        <c:noMultiLvlLbl val="0"/>
      </c:catAx>
      <c:spPr>
        <a:noFill/>
        <a:ln>
          <a:solidFill>
            <a:sysClr val="windowText" lastClr="000000"/>
          </a:solidFill>
        </a:ln>
      </c:spPr>
    </c:plotArea>
    <c:legend>
      <c:legendPos val="r"/>
      <c:layout>
        <c:manualLayout>
          <c:xMode val="edge"/>
          <c:yMode val="edge"/>
          <c:x val="0.1823989194636845"/>
          <c:y val="0.8670178380625525"/>
          <c:w val="0.64426322677013448"/>
          <c:h val="9.0075216847223194E-2"/>
        </c:manualLayout>
      </c:layout>
      <c:overlay val="0"/>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00" b="0" i="0" u="none" strike="noStrike" baseline="0">
          <a:solidFill>
            <a:srgbClr val="000000"/>
          </a:solidFill>
          <a:latin typeface="Calibri"/>
          <a:ea typeface="Calibri"/>
          <a:cs typeface="Calibri"/>
        </a:defRPr>
      </a:pPr>
      <a:endParaRPr lang="ca-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99CC00"/>
                </a:solidFill>
                <a:latin typeface="Helvetica" panose="020B0604020202030204" pitchFamily="34" charset="0"/>
                <a:ea typeface="Calibri"/>
                <a:cs typeface="Calibri"/>
              </a:defRPr>
            </a:pPr>
            <a:r>
              <a:rPr lang="ca-ES" sz="1000" b="1">
                <a:solidFill>
                  <a:schemeClr val="tx1">
                    <a:lumMod val="75000"/>
                    <a:lumOff val="25000"/>
                  </a:schemeClr>
                </a:solidFill>
                <a:latin typeface="Helvetica" panose="020B0604020202030204" pitchFamily="34" charset="0"/>
              </a:rPr>
              <a:t>EVOLUCIÓ</a:t>
            </a:r>
            <a:r>
              <a:rPr lang="ca-ES" sz="1000" b="1" baseline="0">
                <a:solidFill>
                  <a:schemeClr val="tx1">
                    <a:lumMod val="75000"/>
                    <a:lumOff val="25000"/>
                  </a:schemeClr>
                </a:solidFill>
                <a:latin typeface="Helvetica" panose="020B0604020202030204" pitchFamily="34" charset="0"/>
              </a:rPr>
              <a:t> DEL PREU MIG DE L'ARRÒS CONSUMIT A CATALUNYA</a:t>
            </a:r>
            <a:endParaRPr lang="ca-ES" sz="1000" b="1">
              <a:solidFill>
                <a:schemeClr val="tx1">
                  <a:lumMod val="75000"/>
                  <a:lumOff val="25000"/>
                </a:schemeClr>
              </a:solidFill>
              <a:latin typeface="Helvetica" panose="020B0604020202030204" pitchFamily="34" charset="0"/>
            </a:endParaRPr>
          </a:p>
        </c:rich>
      </c:tx>
      <c:layout>
        <c:manualLayout>
          <c:xMode val="edge"/>
          <c:yMode val="edge"/>
          <c:x val="0.14782500433269738"/>
          <c:y val="7.0584574540015294E-2"/>
        </c:manualLayout>
      </c:layout>
      <c:overlay val="0"/>
      <c:spPr>
        <a:noFill/>
        <a:ln w="25400">
          <a:noFill/>
        </a:ln>
      </c:spPr>
    </c:title>
    <c:autoTitleDeleted val="0"/>
    <c:plotArea>
      <c:layout>
        <c:manualLayout>
          <c:layoutTarget val="inner"/>
          <c:xMode val="edge"/>
          <c:yMode val="edge"/>
          <c:x val="0.14080064862593039"/>
          <c:y val="0.23911339620090025"/>
          <c:w val="0.71586048901580501"/>
          <c:h val="0.50567995220077877"/>
        </c:manualLayout>
      </c:layout>
      <c:lineChart>
        <c:grouping val="standard"/>
        <c:varyColors val="0"/>
        <c:ser>
          <c:idx val="0"/>
          <c:order val="0"/>
          <c:tx>
            <c:strRef>
              <c:f>'Consum.'!$B$8</c:f>
              <c:strCache>
                <c:ptCount val="1"/>
                <c:pt idx="0">
                  <c:v>Preu mig (€/kg)</c:v>
                </c:pt>
              </c:strCache>
            </c:strRef>
          </c:tx>
          <c:spPr>
            <a:ln>
              <a:solidFill>
                <a:srgbClr val="C3C63A"/>
              </a:solidFill>
            </a:ln>
          </c:spPr>
          <c:marker>
            <c:symbol val="circle"/>
            <c:size val="5"/>
            <c:spPr>
              <a:solidFill>
                <a:srgbClr val="C3C63A"/>
              </a:solidFill>
              <a:ln>
                <a:solidFill>
                  <a:srgbClr val="C3C63A"/>
                </a:solidFill>
              </a:ln>
            </c:spPr>
          </c:marker>
          <c:cat>
            <c:numRef>
              <c:f>'Consum.'!$C$14:$I$14</c:f>
              <c:numCache>
                <c:formatCode>General</c:formatCode>
                <c:ptCount val="7"/>
                <c:pt idx="0">
                  <c:v>2015</c:v>
                </c:pt>
                <c:pt idx="1">
                  <c:v>2016</c:v>
                </c:pt>
                <c:pt idx="2">
                  <c:v>2017</c:v>
                </c:pt>
                <c:pt idx="3">
                  <c:v>2018</c:v>
                </c:pt>
                <c:pt idx="4">
                  <c:v>2019</c:v>
                </c:pt>
                <c:pt idx="5">
                  <c:v>2020</c:v>
                </c:pt>
                <c:pt idx="6">
                  <c:v>2021</c:v>
                </c:pt>
              </c:numCache>
            </c:numRef>
          </c:cat>
          <c:val>
            <c:numRef>
              <c:f>'Consum.'!$C$17:$I$17</c:f>
              <c:numCache>
                <c:formatCode>#,##0.00</c:formatCode>
                <c:ptCount val="7"/>
                <c:pt idx="0">
                  <c:v>1.5797639999999999</c:v>
                </c:pt>
                <c:pt idx="1">
                  <c:v>1.7082379999999999</c:v>
                </c:pt>
                <c:pt idx="2">
                  <c:v>1.7277340000000001</c:v>
                </c:pt>
                <c:pt idx="3">
                  <c:v>1.867993459948915</c:v>
                </c:pt>
                <c:pt idx="4">
                  <c:v>1.87</c:v>
                </c:pt>
                <c:pt idx="5">
                  <c:v>1.8470685037492851</c:v>
                </c:pt>
                <c:pt idx="6">
                  <c:v>1.9384575041272176</c:v>
                </c:pt>
              </c:numCache>
            </c:numRef>
          </c:val>
          <c:smooth val="0"/>
          <c:extLst>
            <c:ext xmlns:c16="http://schemas.microsoft.com/office/drawing/2014/chart" uri="{C3380CC4-5D6E-409C-BE32-E72D297353CC}">
              <c16:uniqueId val="{00000000-A351-4874-A767-78E6F8C79949}"/>
            </c:ext>
          </c:extLst>
        </c:ser>
        <c:dLbls>
          <c:showLegendKey val="0"/>
          <c:showVal val="0"/>
          <c:showCatName val="0"/>
          <c:showSerName val="0"/>
          <c:showPercent val="0"/>
          <c:showBubbleSize val="0"/>
        </c:dLbls>
        <c:marker val="1"/>
        <c:smooth val="0"/>
        <c:axId val="573621992"/>
        <c:axId val="573621664"/>
        <c:extLst/>
      </c:lineChart>
      <c:lineChart>
        <c:grouping val="standard"/>
        <c:varyColors val="0"/>
        <c:ser>
          <c:idx val="1"/>
          <c:order val="1"/>
          <c:tx>
            <c:strRef>
              <c:f>'Consum.'!$B$7</c:f>
              <c:strCache>
                <c:ptCount val="1"/>
                <c:pt idx="0">
                  <c:v>Valor (milers d'€)</c:v>
                </c:pt>
              </c:strCache>
              <c:extLst xmlns:c15="http://schemas.microsoft.com/office/drawing/2012/chart"/>
            </c:strRef>
          </c:tx>
          <c:spPr>
            <a:ln>
              <a:solidFill>
                <a:srgbClr val="006600"/>
              </a:solidFill>
            </a:ln>
          </c:spPr>
          <c:marker>
            <c:spPr>
              <a:solidFill>
                <a:srgbClr val="006600"/>
              </a:solidFill>
              <a:ln>
                <a:solidFill>
                  <a:srgbClr val="006600"/>
                </a:solidFill>
              </a:ln>
            </c:spPr>
          </c:marker>
          <c:cat>
            <c:numRef>
              <c:f>'Consum.'!$C$14:$I$14</c:f>
              <c:numCache>
                <c:formatCode>General</c:formatCode>
                <c:ptCount val="7"/>
                <c:pt idx="0">
                  <c:v>2015</c:v>
                </c:pt>
                <c:pt idx="1">
                  <c:v>2016</c:v>
                </c:pt>
                <c:pt idx="2">
                  <c:v>2017</c:v>
                </c:pt>
                <c:pt idx="3">
                  <c:v>2018</c:v>
                </c:pt>
                <c:pt idx="4">
                  <c:v>2019</c:v>
                </c:pt>
                <c:pt idx="5">
                  <c:v>2020</c:v>
                </c:pt>
                <c:pt idx="6">
                  <c:v>2021</c:v>
                </c:pt>
              </c:numCache>
            </c:numRef>
          </c:cat>
          <c:val>
            <c:numRef>
              <c:f>'Consum.'!$C$16:$I$16</c:f>
              <c:numCache>
                <c:formatCode>#,##0</c:formatCode>
                <c:ptCount val="7"/>
                <c:pt idx="0">
                  <c:v>47030.696000000004</c:v>
                </c:pt>
                <c:pt idx="1">
                  <c:v>50994.883000000002</c:v>
                </c:pt>
                <c:pt idx="2">
                  <c:v>50660.601999999999</c:v>
                </c:pt>
                <c:pt idx="3">
                  <c:v>56919.087</c:v>
                </c:pt>
                <c:pt idx="4">
                  <c:v>57599.663450000007</c:v>
                </c:pt>
                <c:pt idx="5">
                  <c:v>63397.81700000001</c:v>
                </c:pt>
                <c:pt idx="6">
                  <c:v>62958.981000000007</c:v>
                </c:pt>
              </c:numCache>
            </c:numRef>
          </c:val>
          <c:smooth val="0"/>
          <c:extLst xmlns:c15="http://schemas.microsoft.com/office/drawing/2012/chart">
            <c:ext xmlns:c16="http://schemas.microsoft.com/office/drawing/2014/chart" uri="{C3380CC4-5D6E-409C-BE32-E72D297353CC}">
              <c16:uniqueId val="{00000001-A351-4874-A767-78E6F8C79949}"/>
            </c:ext>
          </c:extLst>
        </c:ser>
        <c:dLbls>
          <c:showLegendKey val="0"/>
          <c:showVal val="0"/>
          <c:showCatName val="0"/>
          <c:showSerName val="0"/>
          <c:showPercent val="0"/>
          <c:showBubbleSize val="0"/>
        </c:dLbls>
        <c:marker val="1"/>
        <c:smooth val="0"/>
        <c:axId val="573626912"/>
        <c:axId val="573615432"/>
      </c:lineChart>
      <c:valAx>
        <c:axId val="573621664"/>
        <c:scaling>
          <c:orientation val="minMax"/>
        </c:scaling>
        <c:delete val="0"/>
        <c:axPos val="r"/>
        <c:title>
          <c:tx>
            <c:rich>
              <a:bodyPr/>
              <a:lstStyle/>
              <a:p>
                <a:pPr>
                  <a:defRPr/>
                </a:pPr>
                <a:r>
                  <a:rPr lang="ca-ES"/>
                  <a:t>Milers €</a:t>
                </a:r>
              </a:p>
            </c:rich>
          </c:tx>
          <c:layout/>
          <c:overlay val="0"/>
        </c:title>
        <c:numFmt formatCode="#,##0.00" sourceLinked="1"/>
        <c:majorTickMark val="out"/>
        <c:minorTickMark val="none"/>
        <c:tickLblPos val="nextTo"/>
        <c:spPr>
          <a:ln>
            <a:noFill/>
          </a:ln>
        </c:spPr>
        <c:crossAx val="573621992"/>
        <c:crosses val="max"/>
        <c:crossBetween val="between"/>
      </c:valAx>
      <c:catAx>
        <c:axId val="573621992"/>
        <c:scaling>
          <c:orientation val="minMax"/>
        </c:scaling>
        <c:delete val="0"/>
        <c:axPos val="b"/>
        <c:numFmt formatCode="General" sourceLinked="1"/>
        <c:majorTickMark val="out"/>
        <c:minorTickMark val="none"/>
        <c:tickLblPos val="nextTo"/>
        <c:crossAx val="573621664"/>
        <c:crosses val="autoZero"/>
        <c:auto val="1"/>
        <c:lblAlgn val="ctr"/>
        <c:lblOffset val="100"/>
        <c:noMultiLvlLbl val="0"/>
      </c:catAx>
      <c:valAx>
        <c:axId val="573615432"/>
        <c:scaling>
          <c:orientation val="minMax"/>
        </c:scaling>
        <c:delete val="0"/>
        <c:axPos val="l"/>
        <c:majorGridlines/>
        <c:title>
          <c:tx>
            <c:rich>
              <a:bodyPr/>
              <a:lstStyle/>
              <a:p>
                <a:pPr>
                  <a:defRPr/>
                </a:pPr>
                <a:r>
                  <a:rPr lang="ca-ES"/>
                  <a:t>Milers kg</a:t>
                </a:r>
              </a:p>
            </c:rich>
          </c:tx>
          <c:layout/>
          <c:overlay val="0"/>
        </c:title>
        <c:numFmt formatCode="#,##0" sourceLinked="1"/>
        <c:majorTickMark val="out"/>
        <c:minorTickMark val="none"/>
        <c:tickLblPos val="nextTo"/>
        <c:crossAx val="573626912"/>
        <c:crosses val="autoZero"/>
        <c:crossBetween val="between"/>
      </c:valAx>
      <c:catAx>
        <c:axId val="573626912"/>
        <c:scaling>
          <c:orientation val="minMax"/>
        </c:scaling>
        <c:delete val="1"/>
        <c:axPos val="b"/>
        <c:numFmt formatCode="General" sourceLinked="1"/>
        <c:majorTickMark val="out"/>
        <c:minorTickMark val="none"/>
        <c:tickLblPos val="nextTo"/>
        <c:crossAx val="573615432"/>
        <c:crosses val="autoZero"/>
        <c:auto val="1"/>
        <c:lblAlgn val="ctr"/>
        <c:lblOffset val="100"/>
        <c:noMultiLvlLbl val="0"/>
      </c:catAx>
      <c:spPr>
        <a:noFill/>
        <a:ln>
          <a:solidFill>
            <a:sysClr val="windowText" lastClr="000000"/>
          </a:solidFill>
        </a:ln>
      </c:spPr>
    </c:plotArea>
    <c:legend>
      <c:legendPos val="r"/>
      <c:layout>
        <c:manualLayout>
          <c:xMode val="edge"/>
          <c:yMode val="edge"/>
          <c:x val="0.19132975267561173"/>
          <c:y val="0.86327097632393091"/>
          <c:w val="0.62452610840530298"/>
          <c:h val="8.8349215811275861E-2"/>
        </c:manualLayout>
      </c:layout>
      <c:overlay val="0"/>
      <c:spPr>
        <a:solidFill>
          <a:sysClr val="window" lastClr="FFFFFF"/>
        </a:solidFill>
      </c:spPr>
    </c:legend>
    <c:plotVisOnly val="1"/>
    <c:dispBlanksAs val="gap"/>
    <c:showDLblsOverMax val="0"/>
  </c:chart>
  <c:spPr>
    <a:solidFill>
      <a:sysClr val="window" lastClr="FFFFFF"/>
    </a:solidFill>
    <a:ln w="9525" cap="flat" cmpd="sng" algn="ctr">
      <a:solidFill>
        <a:sysClr val="windowText" lastClr="000000"/>
      </a:solidFill>
      <a:round/>
    </a:ln>
    <a:effectLst/>
  </c:spPr>
  <c:txPr>
    <a:bodyPr/>
    <a:lstStyle/>
    <a:p>
      <a:pPr>
        <a:defRPr sz="1000" b="0" i="0" u="none" strike="noStrike" baseline="0">
          <a:solidFill>
            <a:srgbClr val="000000"/>
          </a:solidFill>
          <a:latin typeface="Calibri"/>
          <a:ea typeface="Calibri"/>
          <a:cs typeface="Calibri"/>
        </a:defRPr>
      </a:pPr>
      <a:endParaRPr lang="ca-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99CC00"/>
                </a:solidFill>
                <a:latin typeface="Helvetica" panose="020B0604020202030204" pitchFamily="34" charset="0"/>
                <a:ea typeface="Calibri"/>
                <a:cs typeface="Calibri"/>
              </a:defRPr>
            </a:pPr>
            <a:r>
              <a:rPr lang="ca-ES" sz="1000" b="1">
                <a:solidFill>
                  <a:schemeClr val="tx1">
                    <a:lumMod val="75000"/>
                    <a:lumOff val="25000"/>
                  </a:schemeClr>
                </a:solidFill>
                <a:latin typeface="Helvetica" panose="020B0604020202030204" pitchFamily="34" charset="0"/>
              </a:rPr>
              <a:t>EVOLUCIÓ</a:t>
            </a:r>
            <a:r>
              <a:rPr lang="ca-ES" sz="1000" b="1" baseline="0">
                <a:solidFill>
                  <a:schemeClr val="tx1">
                    <a:lumMod val="75000"/>
                    <a:lumOff val="25000"/>
                  </a:schemeClr>
                </a:solidFill>
                <a:latin typeface="Helvetica" panose="020B0604020202030204" pitchFamily="34" charset="0"/>
              </a:rPr>
              <a:t> DEL CONSUM I DESPESA PER CÀPITA D' ARRÒS CONSUMIT A CATALUNYA</a:t>
            </a:r>
            <a:endParaRPr lang="ca-ES" sz="1000" b="1">
              <a:solidFill>
                <a:schemeClr val="tx1">
                  <a:lumMod val="75000"/>
                  <a:lumOff val="25000"/>
                </a:schemeClr>
              </a:solidFill>
              <a:latin typeface="Helvetica" panose="020B0604020202030204" pitchFamily="34" charset="0"/>
            </a:endParaRPr>
          </a:p>
        </c:rich>
      </c:tx>
      <c:layout>
        <c:manualLayout>
          <c:xMode val="edge"/>
          <c:yMode val="edge"/>
          <c:x val="0.15056467193754705"/>
          <c:y val="6.1120592342891446E-2"/>
        </c:manualLayout>
      </c:layout>
      <c:overlay val="0"/>
      <c:spPr>
        <a:noFill/>
        <a:ln w="25400">
          <a:noFill/>
        </a:ln>
      </c:spPr>
    </c:title>
    <c:autoTitleDeleted val="0"/>
    <c:plotArea>
      <c:layout>
        <c:manualLayout>
          <c:layoutTarget val="inner"/>
          <c:xMode val="edge"/>
          <c:yMode val="edge"/>
          <c:x val="0.12144026056726878"/>
          <c:y val="0.22708115251034627"/>
          <c:w val="0.74554775778895643"/>
          <c:h val="0.48792850719495018"/>
        </c:manualLayout>
      </c:layout>
      <c:lineChart>
        <c:grouping val="standard"/>
        <c:varyColors val="0"/>
        <c:ser>
          <c:idx val="0"/>
          <c:order val="0"/>
          <c:tx>
            <c:strRef>
              <c:f>'Consum.'!$B$9</c:f>
              <c:strCache>
                <c:ptCount val="1"/>
                <c:pt idx="0">
                  <c:v>Consum per càpita (kg)</c:v>
                </c:pt>
              </c:strCache>
            </c:strRef>
          </c:tx>
          <c:spPr>
            <a:ln>
              <a:solidFill>
                <a:srgbClr val="C3C63A"/>
              </a:solidFill>
            </a:ln>
          </c:spPr>
          <c:marker>
            <c:symbol val="circle"/>
            <c:size val="5"/>
            <c:spPr>
              <a:solidFill>
                <a:srgbClr val="C3C63A"/>
              </a:solidFill>
              <a:ln>
                <a:solidFill>
                  <a:srgbClr val="C3C63A"/>
                </a:solidFill>
              </a:ln>
            </c:spPr>
          </c:marker>
          <c:cat>
            <c:numRef>
              <c:f>'Consum.'!$C$14:$I$14</c:f>
              <c:numCache>
                <c:formatCode>General</c:formatCode>
                <c:ptCount val="7"/>
                <c:pt idx="0">
                  <c:v>2015</c:v>
                </c:pt>
                <c:pt idx="1">
                  <c:v>2016</c:v>
                </c:pt>
                <c:pt idx="2">
                  <c:v>2017</c:v>
                </c:pt>
                <c:pt idx="3">
                  <c:v>2018</c:v>
                </c:pt>
                <c:pt idx="4">
                  <c:v>2019</c:v>
                </c:pt>
                <c:pt idx="5">
                  <c:v>2020</c:v>
                </c:pt>
                <c:pt idx="6">
                  <c:v>2021</c:v>
                </c:pt>
              </c:numCache>
            </c:numRef>
          </c:cat>
          <c:val>
            <c:numRef>
              <c:f>'Consum.'!$C$18:$I$18</c:f>
              <c:numCache>
                <c:formatCode>#,##0.00</c:formatCode>
                <c:ptCount val="7"/>
                <c:pt idx="0">
                  <c:v>4.4887889999999997</c:v>
                </c:pt>
                <c:pt idx="1">
                  <c:v>4.0554220000000001</c:v>
                </c:pt>
                <c:pt idx="2">
                  <c:v>4.1746220000000003</c:v>
                </c:pt>
                <c:pt idx="3">
                  <c:v>4.33008724463473</c:v>
                </c:pt>
                <c:pt idx="4">
                  <c:v>4.306665068009</c:v>
                </c:pt>
                <c:pt idx="5">
                  <c:v>4.8266813025703019</c:v>
                </c:pt>
                <c:pt idx="6">
                  <c:v>4.6180905121849189</c:v>
                </c:pt>
              </c:numCache>
            </c:numRef>
          </c:val>
          <c:smooth val="0"/>
          <c:extLst>
            <c:ext xmlns:c16="http://schemas.microsoft.com/office/drawing/2014/chart" uri="{C3380CC4-5D6E-409C-BE32-E72D297353CC}">
              <c16:uniqueId val="{00000000-94DF-40D8-A20B-82EDA0EB1823}"/>
            </c:ext>
          </c:extLst>
        </c:ser>
        <c:dLbls>
          <c:showLegendKey val="0"/>
          <c:showVal val="0"/>
          <c:showCatName val="0"/>
          <c:showSerName val="0"/>
          <c:showPercent val="0"/>
          <c:showBubbleSize val="0"/>
        </c:dLbls>
        <c:marker val="1"/>
        <c:smooth val="0"/>
        <c:axId val="365594472"/>
        <c:axId val="365590944"/>
        <c:extLst/>
      </c:lineChart>
      <c:lineChart>
        <c:grouping val="standard"/>
        <c:varyColors val="0"/>
        <c:ser>
          <c:idx val="1"/>
          <c:order val="1"/>
          <c:tx>
            <c:strRef>
              <c:f>'Consum.'!$B$10</c:f>
              <c:strCache>
                <c:ptCount val="1"/>
                <c:pt idx="0">
                  <c:v>Despesa per càpita (€)</c:v>
                </c:pt>
              </c:strCache>
            </c:strRef>
          </c:tx>
          <c:spPr>
            <a:ln>
              <a:solidFill>
                <a:srgbClr val="006600"/>
              </a:solidFill>
            </a:ln>
          </c:spPr>
          <c:marker>
            <c:symbol val="circle"/>
            <c:size val="5"/>
            <c:spPr>
              <a:solidFill>
                <a:srgbClr val="006600"/>
              </a:solidFill>
              <a:ln>
                <a:solidFill>
                  <a:srgbClr val="006600"/>
                </a:solidFill>
              </a:ln>
            </c:spPr>
          </c:marker>
          <c:cat>
            <c:numRef>
              <c:f>'Consum.'!$D$14:$I$14</c:f>
              <c:numCache>
                <c:formatCode>General</c:formatCode>
                <c:ptCount val="6"/>
                <c:pt idx="0">
                  <c:v>2016</c:v>
                </c:pt>
                <c:pt idx="1">
                  <c:v>2017</c:v>
                </c:pt>
                <c:pt idx="2">
                  <c:v>2018</c:v>
                </c:pt>
                <c:pt idx="3">
                  <c:v>2019</c:v>
                </c:pt>
                <c:pt idx="4">
                  <c:v>2020</c:v>
                </c:pt>
                <c:pt idx="5">
                  <c:v>2021</c:v>
                </c:pt>
              </c:numCache>
            </c:numRef>
          </c:cat>
          <c:val>
            <c:numRef>
              <c:f>'Consum.'!$D$19:$I$19</c:f>
              <c:numCache>
                <c:formatCode>#,##0.00</c:formatCode>
                <c:ptCount val="6"/>
                <c:pt idx="0">
                  <c:v>6.9276439999999999</c:v>
                </c:pt>
                <c:pt idx="1">
                  <c:v>7.2126460000000003</c:v>
                </c:pt>
                <c:pt idx="2">
                  <c:v>8.0885741987762003</c:v>
                </c:pt>
                <c:pt idx="3">
                  <c:v>8.0465668375930726</c:v>
                </c:pt>
                <c:pt idx="4">
                  <c:v>8.9152110116131773</c:v>
                </c:pt>
                <c:pt idx="5">
                  <c:v>8.9519722080835624</c:v>
                </c:pt>
              </c:numCache>
            </c:numRef>
          </c:val>
          <c:smooth val="0"/>
          <c:extLst>
            <c:ext xmlns:c16="http://schemas.microsoft.com/office/drawing/2014/chart" uri="{C3380CC4-5D6E-409C-BE32-E72D297353CC}">
              <c16:uniqueId val="{00000001-94DF-40D8-A20B-82EDA0EB1823}"/>
            </c:ext>
          </c:extLst>
        </c:ser>
        <c:dLbls>
          <c:showLegendKey val="0"/>
          <c:showVal val="0"/>
          <c:showCatName val="0"/>
          <c:showSerName val="0"/>
          <c:showPercent val="0"/>
          <c:showBubbleSize val="0"/>
        </c:dLbls>
        <c:marker val="1"/>
        <c:smooth val="0"/>
        <c:axId val="1262759328"/>
        <c:axId val="1262762280"/>
      </c:lineChart>
      <c:catAx>
        <c:axId val="365594472"/>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0" vert="horz"/>
          <a:lstStyle/>
          <a:p>
            <a:pPr>
              <a:defRPr sz="900" b="0" i="0" u="none" strike="noStrike" baseline="0">
                <a:solidFill>
                  <a:srgbClr val="333333"/>
                </a:solidFill>
                <a:latin typeface="Calibri"/>
                <a:ea typeface="Calibri"/>
                <a:cs typeface="Calibri"/>
              </a:defRPr>
            </a:pPr>
            <a:endParaRPr lang="ca-ES"/>
          </a:p>
        </c:txPr>
        <c:crossAx val="365590944"/>
        <c:crosses val="autoZero"/>
        <c:auto val="1"/>
        <c:lblAlgn val="ctr"/>
        <c:lblOffset val="100"/>
        <c:noMultiLvlLbl val="0"/>
      </c:catAx>
      <c:valAx>
        <c:axId val="365590944"/>
        <c:scaling>
          <c:orientation val="minMax"/>
        </c:scaling>
        <c:delete val="0"/>
        <c:axPos val="l"/>
        <c:majorGridlines>
          <c:spPr>
            <a:ln w="9525" cap="flat" cmpd="sng" algn="ctr">
              <a:solidFill>
                <a:sysClr val="windowText" lastClr="000000"/>
              </a:solidFill>
              <a:round/>
            </a:ln>
            <a:effectLst/>
          </c:spPr>
        </c:majorGridlines>
        <c:title>
          <c:tx>
            <c:rich>
              <a:bodyPr/>
              <a:lstStyle/>
              <a:p>
                <a:pPr>
                  <a:defRPr sz="850" b="0" i="0" u="none" strike="noStrike" baseline="0">
                    <a:solidFill>
                      <a:sysClr val="windowText" lastClr="000000"/>
                    </a:solidFill>
                    <a:latin typeface="Helvetica" panose="020B0604020202030204" pitchFamily="34" charset="0"/>
                    <a:ea typeface="Calibri"/>
                    <a:cs typeface="Calibri"/>
                  </a:defRPr>
                </a:pPr>
                <a:r>
                  <a:rPr lang="ca-ES" sz="850" baseline="0">
                    <a:solidFill>
                      <a:sysClr val="windowText" lastClr="000000"/>
                    </a:solidFill>
                    <a:latin typeface="Helvetica" panose="020B0604020202030204" pitchFamily="34" charset="0"/>
                  </a:rPr>
                  <a:t>kg</a:t>
                </a:r>
                <a:endParaRPr lang="ca-ES" sz="850">
                  <a:solidFill>
                    <a:sysClr val="windowText" lastClr="000000"/>
                  </a:solidFill>
                  <a:latin typeface="Helvetica" panose="020B0604020202030204" pitchFamily="34" charset="0"/>
                </a:endParaRPr>
              </a:p>
            </c:rich>
          </c:tx>
          <c:layout>
            <c:manualLayout>
              <c:xMode val="edge"/>
              <c:yMode val="edge"/>
              <c:x val="1.6459624219895382E-2"/>
              <c:y val="0.40858780574769038"/>
            </c:manualLayout>
          </c:layout>
          <c:overlay val="0"/>
          <c:spPr>
            <a:noFill/>
            <a:ln w="25400">
              <a:noFill/>
            </a:ln>
          </c:spPr>
        </c:title>
        <c:numFmt formatCode="#,##0.00" sourceLinked="0"/>
        <c:majorTickMark val="none"/>
        <c:minorTickMark val="none"/>
        <c:tickLblPos val="nextTo"/>
        <c:spPr>
          <a:noFill/>
          <a:ln w="9525">
            <a:solidFill>
              <a:sysClr val="windowText" lastClr="000000"/>
            </a:solidFill>
          </a:ln>
        </c:spPr>
        <c:txPr>
          <a:bodyPr rot="0" vert="horz"/>
          <a:lstStyle/>
          <a:p>
            <a:pPr>
              <a:defRPr sz="900" b="0" i="0" u="none" strike="noStrike" baseline="0">
                <a:solidFill>
                  <a:srgbClr val="333333"/>
                </a:solidFill>
                <a:latin typeface="Calibri"/>
                <a:ea typeface="Calibri"/>
                <a:cs typeface="Calibri"/>
              </a:defRPr>
            </a:pPr>
            <a:endParaRPr lang="ca-ES"/>
          </a:p>
        </c:txPr>
        <c:crossAx val="365594472"/>
        <c:crosses val="autoZero"/>
        <c:crossBetween val="between"/>
      </c:valAx>
      <c:valAx>
        <c:axId val="1262762280"/>
        <c:scaling>
          <c:orientation val="minMax"/>
        </c:scaling>
        <c:delete val="0"/>
        <c:axPos val="r"/>
        <c:title>
          <c:tx>
            <c:rich>
              <a:bodyPr rot="5400000" vert="horz"/>
              <a:lstStyle/>
              <a:p>
                <a:pPr>
                  <a:defRPr/>
                </a:pPr>
                <a:r>
                  <a:rPr lang="ca-ES"/>
                  <a:t>EUROS</a:t>
                </a:r>
              </a:p>
            </c:rich>
          </c:tx>
          <c:layout>
            <c:manualLayout>
              <c:xMode val="edge"/>
              <c:yMode val="edge"/>
              <c:x val="0.94493548062302957"/>
              <c:y val="0.38234247454702802"/>
            </c:manualLayout>
          </c:layout>
          <c:overlay val="0"/>
        </c:title>
        <c:numFmt formatCode="#,##0.00" sourceLinked="0"/>
        <c:majorTickMark val="out"/>
        <c:minorTickMark val="none"/>
        <c:tickLblPos val="nextTo"/>
        <c:crossAx val="1262759328"/>
        <c:crosses val="max"/>
        <c:crossBetween val="between"/>
      </c:valAx>
      <c:catAx>
        <c:axId val="1262759328"/>
        <c:scaling>
          <c:orientation val="minMax"/>
        </c:scaling>
        <c:delete val="1"/>
        <c:axPos val="b"/>
        <c:numFmt formatCode="General" sourceLinked="1"/>
        <c:majorTickMark val="out"/>
        <c:minorTickMark val="none"/>
        <c:tickLblPos val="nextTo"/>
        <c:crossAx val="1262762280"/>
        <c:crosses val="autoZero"/>
        <c:auto val="1"/>
        <c:lblAlgn val="ctr"/>
        <c:lblOffset val="100"/>
        <c:noMultiLvlLbl val="0"/>
      </c:catAx>
      <c:spPr>
        <a:noFill/>
        <a:ln>
          <a:solidFill>
            <a:sysClr val="windowText" lastClr="000000">
              <a:alpha val="97000"/>
            </a:sysClr>
          </a:solidFill>
        </a:ln>
      </c:spPr>
    </c:plotArea>
    <c:legend>
      <c:legendPos val="r"/>
      <c:layout>
        <c:manualLayout>
          <c:xMode val="edge"/>
          <c:yMode val="edge"/>
          <c:x val="0.2063874036829566"/>
          <c:y val="0.86205712038940852"/>
          <c:w val="0.59615379009157166"/>
          <c:h val="0.11260250652138067"/>
        </c:manualLayout>
      </c:layout>
      <c:overlay val="0"/>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00" b="0" i="0" u="none" strike="noStrike" baseline="0">
          <a:solidFill>
            <a:srgbClr val="000000"/>
          </a:solidFill>
          <a:latin typeface="Calibri"/>
          <a:ea typeface="Calibri"/>
          <a:cs typeface="Calibri"/>
        </a:defRPr>
      </a:pPr>
      <a:endParaRPr lang="ca-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rtl="0">
              <a:defRPr sz="1050" b="1"/>
            </a:pPr>
            <a:r>
              <a:rPr lang="ca-ES" sz="1050" b="1"/>
              <a:t>EVOLUCIÓ DEL CONSUM D'ARRÒS NORMAL A CATALUNYA</a:t>
            </a:r>
          </a:p>
        </c:rich>
      </c:tx>
      <c:layout>
        <c:manualLayout>
          <c:xMode val="edge"/>
          <c:yMode val="edge"/>
          <c:x val="0.19585288649335672"/>
          <c:y val="9.4817254890896069E-2"/>
        </c:manualLayout>
      </c:layout>
      <c:overlay val="0"/>
      <c:spPr>
        <a:noFill/>
        <a:ln w="25400">
          <a:noFill/>
        </a:ln>
      </c:spPr>
    </c:title>
    <c:autoTitleDeleted val="0"/>
    <c:plotArea>
      <c:layout>
        <c:manualLayout>
          <c:layoutTarget val="inner"/>
          <c:xMode val="edge"/>
          <c:yMode val="edge"/>
          <c:x val="0.13414786789271702"/>
          <c:y val="0.23345069566063437"/>
          <c:w val="0.74827049912979604"/>
          <c:h val="0.51518793174742172"/>
        </c:manualLayout>
      </c:layout>
      <c:lineChart>
        <c:grouping val="standard"/>
        <c:varyColors val="0"/>
        <c:ser>
          <c:idx val="0"/>
          <c:order val="0"/>
          <c:tx>
            <c:strRef>
              <c:f>'Consum.'!$F$56</c:f>
              <c:strCache>
                <c:ptCount val="1"/>
                <c:pt idx="0">
                  <c:v>Consum per càpita (kg)</c:v>
                </c:pt>
              </c:strCache>
            </c:strRef>
          </c:tx>
          <c:spPr>
            <a:ln>
              <a:solidFill>
                <a:srgbClr val="3C9B32"/>
              </a:solidFill>
            </a:ln>
          </c:spPr>
          <c:marker>
            <c:symbol val="circle"/>
            <c:size val="5"/>
            <c:spPr>
              <a:solidFill>
                <a:srgbClr val="3C9B32"/>
              </a:solidFill>
              <a:ln>
                <a:solidFill>
                  <a:srgbClr val="3C9B32"/>
                </a:solidFill>
              </a:ln>
            </c:spPr>
          </c:marker>
          <c:cat>
            <c:numRef>
              <c:f>'Consum.'!$C$14:$I$14</c:f>
              <c:numCache>
                <c:formatCode>General</c:formatCode>
                <c:ptCount val="7"/>
                <c:pt idx="0">
                  <c:v>2015</c:v>
                </c:pt>
                <c:pt idx="1">
                  <c:v>2016</c:v>
                </c:pt>
                <c:pt idx="2">
                  <c:v>2017</c:v>
                </c:pt>
                <c:pt idx="3">
                  <c:v>2018</c:v>
                </c:pt>
                <c:pt idx="4">
                  <c:v>2019</c:v>
                </c:pt>
                <c:pt idx="5">
                  <c:v>2020</c:v>
                </c:pt>
                <c:pt idx="6">
                  <c:v>2021</c:v>
                </c:pt>
              </c:numCache>
            </c:numRef>
          </c:cat>
          <c:val>
            <c:numRef>
              <c:f>('Consum.'!$F$94,'Consum.'!$M$82,'Consum.'!$F$82,'Consum.'!$M$70,'Consum.'!$F$70,'Consum.'!$M$58,'Consum.'!$F$58)</c:f>
              <c:numCache>
                <c:formatCode>#,##0.00</c:formatCode>
                <c:ptCount val="7"/>
                <c:pt idx="0">
                  <c:v>2.2092179999999999</c:v>
                </c:pt>
                <c:pt idx="1">
                  <c:v>2.0288300000000001</c:v>
                </c:pt>
                <c:pt idx="2">
                  <c:v>2.1045159999999998</c:v>
                </c:pt>
                <c:pt idx="3">
                  <c:v>2.0699999999999998</c:v>
                </c:pt>
                <c:pt idx="4">
                  <c:v>2.0115542775603763</c:v>
                </c:pt>
                <c:pt idx="5">
                  <c:v>2.384467240023151</c:v>
                </c:pt>
                <c:pt idx="6">
                  <c:v>2.1172607357134674</c:v>
                </c:pt>
              </c:numCache>
            </c:numRef>
          </c:val>
          <c:smooth val="0"/>
          <c:extLst>
            <c:ext xmlns:c16="http://schemas.microsoft.com/office/drawing/2014/chart" uri="{C3380CC4-5D6E-409C-BE32-E72D297353CC}">
              <c16:uniqueId val="{00000000-4573-4B7F-BCC7-4932CCD4BE7B}"/>
            </c:ext>
          </c:extLst>
        </c:ser>
        <c:dLbls>
          <c:showLegendKey val="0"/>
          <c:showVal val="0"/>
          <c:showCatName val="0"/>
          <c:showSerName val="0"/>
          <c:showPercent val="0"/>
          <c:showBubbleSize val="0"/>
        </c:dLbls>
        <c:marker val="1"/>
        <c:smooth val="0"/>
        <c:axId val="365588592"/>
        <c:axId val="365582320"/>
      </c:lineChart>
      <c:lineChart>
        <c:grouping val="standard"/>
        <c:varyColors val="0"/>
        <c:ser>
          <c:idx val="1"/>
          <c:order val="1"/>
          <c:tx>
            <c:strRef>
              <c:f>'Consum.'!$G$56</c:f>
              <c:strCache>
                <c:ptCount val="1"/>
                <c:pt idx="0">
                  <c:v>Despesa per càpita (€)</c:v>
                </c:pt>
              </c:strCache>
            </c:strRef>
          </c:tx>
          <c:spPr>
            <a:ln>
              <a:solidFill>
                <a:srgbClr val="C3C63A"/>
              </a:solidFill>
            </a:ln>
          </c:spPr>
          <c:marker>
            <c:symbol val="circle"/>
            <c:size val="5"/>
            <c:spPr>
              <a:solidFill>
                <a:srgbClr val="C3C63A"/>
              </a:solidFill>
              <a:ln>
                <a:solidFill>
                  <a:srgbClr val="C3C63A"/>
                </a:solidFill>
              </a:ln>
            </c:spPr>
          </c:marker>
          <c:cat>
            <c:numRef>
              <c:f>'Consum.'!$C$14:$I$14</c:f>
              <c:numCache>
                <c:formatCode>General</c:formatCode>
                <c:ptCount val="7"/>
                <c:pt idx="0">
                  <c:v>2015</c:v>
                </c:pt>
                <c:pt idx="1">
                  <c:v>2016</c:v>
                </c:pt>
                <c:pt idx="2">
                  <c:v>2017</c:v>
                </c:pt>
                <c:pt idx="3">
                  <c:v>2018</c:v>
                </c:pt>
                <c:pt idx="4">
                  <c:v>2019</c:v>
                </c:pt>
                <c:pt idx="5">
                  <c:v>2020</c:v>
                </c:pt>
                <c:pt idx="6">
                  <c:v>2021</c:v>
                </c:pt>
              </c:numCache>
            </c:numRef>
          </c:cat>
          <c:val>
            <c:numRef>
              <c:f>('Consum.'!$G$94,'Consum.'!$N$82,'Consum.'!$G$82,'Consum.'!$N$70,'Consum.'!$G$70,'Consum.'!$N$58,'Consum.'!$G$58)</c:f>
              <c:numCache>
                <c:formatCode>#,##0.00</c:formatCode>
                <c:ptCount val="7"/>
                <c:pt idx="0">
                  <c:v>2.0556410000000001</c:v>
                </c:pt>
                <c:pt idx="1">
                  <c:v>1.9727870000000001</c:v>
                </c:pt>
                <c:pt idx="2">
                  <c:v>2.0715270000000001</c:v>
                </c:pt>
                <c:pt idx="3">
                  <c:v>2.12</c:v>
                </c:pt>
                <c:pt idx="4">
                  <c:v>2.2032624777396164</c:v>
                </c:pt>
                <c:pt idx="5">
                  <c:v>2.6628045086803214</c:v>
                </c:pt>
                <c:pt idx="6">
                  <c:v>2.3875159797867913</c:v>
                </c:pt>
              </c:numCache>
            </c:numRef>
          </c:val>
          <c:smooth val="0"/>
          <c:extLst>
            <c:ext xmlns:c16="http://schemas.microsoft.com/office/drawing/2014/chart" uri="{C3380CC4-5D6E-409C-BE32-E72D297353CC}">
              <c16:uniqueId val="{00000001-4573-4B7F-BCC7-4932CCD4BE7B}"/>
            </c:ext>
          </c:extLst>
        </c:ser>
        <c:dLbls>
          <c:showLegendKey val="0"/>
          <c:showVal val="0"/>
          <c:showCatName val="0"/>
          <c:showSerName val="0"/>
          <c:showPercent val="0"/>
          <c:showBubbleSize val="0"/>
        </c:dLbls>
        <c:marker val="1"/>
        <c:smooth val="0"/>
        <c:axId val="712553624"/>
        <c:axId val="712524104"/>
      </c:lineChart>
      <c:catAx>
        <c:axId val="365588592"/>
        <c:scaling>
          <c:orientation val="minMax"/>
        </c:scaling>
        <c:delete val="0"/>
        <c:axPos val="b"/>
        <c:title>
          <c:tx>
            <c:rich>
              <a:bodyPr rot="5400000" vert="horz"/>
              <a:lstStyle/>
              <a:p>
                <a:pPr>
                  <a:defRPr sz="900"/>
                </a:pPr>
                <a:r>
                  <a:rPr lang="ca-ES" sz="900"/>
                  <a:t>EUROS</a:t>
                </a:r>
              </a:p>
            </c:rich>
          </c:tx>
          <c:layout>
            <c:manualLayout>
              <c:xMode val="edge"/>
              <c:yMode val="edge"/>
              <c:x val="0.95888137433168008"/>
              <c:y val="0.43653979336068371"/>
            </c:manualLayout>
          </c:layout>
          <c:overlay val="0"/>
          <c:spPr>
            <a:noFill/>
            <a:ln w="25400">
              <a:noFill/>
            </a:ln>
          </c:spPr>
        </c:title>
        <c:numFmt formatCode="General" sourceLinked="1"/>
        <c:majorTickMark val="out"/>
        <c:minorTickMark val="none"/>
        <c:tickLblPos val="nextTo"/>
        <c:spPr>
          <a:noFill/>
          <a:ln w="9525" cap="flat" cmpd="sng" algn="ctr">
            <a:solidFill>
              <a:sysClr val="windowText" lastClr="000000"/>
            </a:solidFill>
            <a:round/>
          </a:ln>
          <a:effectLst/>
        </c:spPr>
        <c:txPr>
          <a:bodyPr rot="-2700000" vert="horz"/>
          <a:lstStyle/>
          <a:p>
            <a:pPr>
              <a:defRPr/>
            </a:pPr>
            <a:endParaRPr lang="ca-ES"/>
          </a:p>
        </c:txPr>
        <c:crossAx val="365582320"/>
        <c:crosses val="autoZero"/>
        <c:auto val="1"/>
        <c:lblAlgn val="ctr"/>
        <c:lblOffset val="100"/>
        <c:noMultiLvlLbl val="0"/>
      </c:catAx>
      <c:valAx>
        <c:axId val="365582320"/>
        <c:scaling>
          <c:orientation val="minMax"/>
          <c:min val="1.6"/>
        </c:scaling>
        <c:delete val="0"/>
        <c:axPos val="l"/>
        <c:majorGridlines>
          <c:spPr>
            <a:ln w="9525" cap="flat" cmpd="sng" algn="ctr">
              <a:solidFill>
                <a:sysClr val="windowText" lastClr="000000"/>
              </a:solidFill>
              <a:round/>
            </a:ln>
            <a:effectLst/>
          </c:spPr>
        </c:majorGridlines>
        <c:title>
          <c:tx>
            <c:rich>
              <a:bodyPr/>
              <a:lstStyle/>
              <a:p>
                <a:pPr>
                  <a:defRPr sz="900"/>
                </a:pPr>
                <a:r>
                  <a:rPr lang="ca-ES" sz="900"/>
                  <a:t>kg</a:t>
                </a:r>
              </a:p>
            </c:rich>
          </c:tx>
          <c:layout>
            <c:manualLayout>
              <c:xMode val="edge"/>
              <c:yMode val="edge"/>
              <c:x val="3.9997803222969079E-2"/>
              <c:y val="0.45455059991492563"/>
            </c:manualLayout>
          </c:layout>
          <c:overlay val="0"/>
          <c:spPr>
            <a:noFill/>
            <a:ln w="25400">
              <a:noFill/>
            </a:ln>
          </c:spPr>
        </c:title>
        <c:numFmt formatCode="0.00" sourceLinked="0"/>
        <c:majorTickMark val="none"/>
        <c:minorTickMark val="none"/>
        <c:tickLblPos val="nextTo"/>
        <c:spPr>
          <a:noFill/>
          <a:ln w="9525">
            <a:solidFill>
              <a:sysClr val="windowText" lastClr="000000"/>
            </a:solidFill>
          </a:ln>
        </c:spPr>
        <c:txPr>
          <a:bodyPr rot="0" vert="horz"/>
          <a:lstStyle/>
          <a:p>
            <a:pPr>
              <a:defRPr/>
            </a:pPr>
            <a:endParaRPr lang="ca-ES"/>
          </a:p>
        </c:txPr>
        <c:crossAx val="365588592"/>
        <c:crosses val="autoZero"/>
        <c:crossBetween val="between"/>
        <c:majorUnit val="0.1"/>
      </c:valAx>
      <c:valAx>
        <c:axId val="712524104"/>
        <c:scaling>
          <c:orientation val="minMax"/>
        </c:scaling>
        <c:delete val="0"/>
        <c:axPos val="r"/>
        <c:numFmt formatCode="#,##0.00" sourceLinked="1"/>
        <c:majorTickMark val="out"/>
        <c:minorTickMark val="none"/>
        <c:tickLblPos val="nextTo"/>
        <c:crossAx val="712553624"/>
        <c:crosses val="max"/>
        <c:crossBetween val="between"/>
      </c:valAx>
      <c:catAx>
        <c:axId val="712553624"/>
        <c:scaling>
          <c:orientation val="minMax"/>
        </c:scaling>
        <c:delete val="1"/>
        <c:axPos val="b"/>
        <c:numFmt formatCode="General" sourceLinked="1"/>
        <c:majorTickMark val="out"/>
        <c:minorTickMark val="none"/>
        <c:tickLblPos val="nextTo"/>
        <c:crossAx val="712524104"/>
        <c:crosses val="autoZero"/>
        <c:auto val="1"/>
        <c:lblAlgn val="ctr"/>
        <c:lblOffset val="100"/>
        <c:noMultiLvlLbl val="0"/>
      </c:catAx>
      <c:spPr>
        <a:noFill/>
        <a:ln>
          <a:solidFill>
            <a:sysClr val="windowText" lastClr="000000"/>
          </a:solidFill>
        </a:ln>
      </c:spPr>
    </c:plotArea>
    <c:legend>
      <c:legendPos val="b"/>
      <c:layout>
        <c:manualLayout>
          <c:xMode val="edge"/>
          <c:yMode val="edge"/>
          <c:x val="0.22902230894085338"/>
          <c:y val="0.91566704282193789"/>
          <c:w val="0.50569298832337217"/>
          <c:h val="7.5000733126447935E-2"/>
        </c:manualLayout>
      </c:layout>
      <c:overlay val="0"/>
      <c:spPr>
        <a:noFill/>
        <a:ln w="25400">
          <a:noFill/>
        </a:ln>
      </c:sp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00" b="0" i="0" u="none" strike="noStrike" baseline="0">
          <a:solidFill>
            <a:srgbClr val="000000"/>
          </a:solidFill>
          <a:latin typeface="Helvetica" panose="020B0604020202030204" pitchFamily="34" charset="0"/>
          <a:ea typeface="Calibri"/>
          <a:cs typeface="Calibri"/>
        </a:defRPr>
      </a:pPr>
      <a:endParaRPr lang="ca-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rtl="0">
              <a:defRPr sz="1050" b="1"/>
            </a:pPr>
            <a:r>
              <a:rPr lang="ca-ES" sz="1050" b="1"/>
              <a:t>EVOLUCIÓ DEL CONSUM D'ARRÒS VAPORITZAT A CATALUNYA</a:t>
            </a:r>
          </a:p>
        </c:rich>
      </c:tx>
      <c:layout>
        <c:manualLayout>
          <c:xMode val="edge"/>
          <c:yMode val="edge"/>
          <c:x val="0.22278696456106328"/>
          <c:y val="8.5887849481643991E-2"/>
        </c:manualLayout>
      </c:layout>
      <c:overlay val="0"/>
      <c:spPr>
        <a:noFill/>
        <a:ln w="25400">
          <a:noFill/>
        </a:ln>
      </c:spPr>
    </c:title>
    <c:autoTitleDeleted val="0"/>
    <c:plotArea>
      <c:layout>
        <c:manualLayout>
          <c:layoutTarget val="inner"/>
          <c:xMode val="edge"/>
          <c:yMode val="edge"/>
          <c:x val="0.13773911533722935"/>
          <c:y val="0.23345075002548715"/>
          <c:w val="0.74827049912979604"/>
          <c:h val="0.51518793174742172"/>
        </c:manualLayout>
      </c:layout>
      <c:lineChart>
        <c:grouping val="standard"/>
        <c:varyColors val="0"/>
        <c:ser>
          <c:idx val="0"/>
          <c:order val="0"/>
          <c:tx>
            <c:strRef>
              <c:f>'Consum.'!$F$56</c:f>
              <c:strCache>
                <c:ptCount val="1"/>
                <c:pt idx="0">
                  <c:v>Consum per càpita (kg)</c:v>
                </c:pt>
              </c:strCache>
            </c:strRef>
          </c:tx>
          <c:spPr>
            <a:ln>
              <a:solidFill>
                <a:srgbClr val="3C9B32"/>
              </a:solidFill>
            </a:ln>
          </c:spPr>
          <c:marker>
            <c:symbol val="circle"/>
            <c:size val="5"/>
            <c:spPr>
              <a:solidFill>
                <a:srgbClr val="3C9B32"/>
              </a:solidFill>
              <a:ln>
                <a:solidFill>
                  <a:srgbClr val="3C9B32"/>
                </a:solidFill>
              </a:ln>
            </c:spPr>
          </c:marker>
          <c:cat>
            <c:numRef>
              <c:f>'Consum.'!$C$14:$I$14</c:f>
              <c:numCache>
                <c:formatCode>General</c:formatCode>
                <c:ptCount val="7"/>
                <c:pt idx="0">
                  <c:v>2015</c:v>
                </c:pt>
                <c:pt idx="1">
                  <c:v>2016</c:v>
                </c:pt>
                <c:pt idx="2">
                  <c:v>2017</c:v>
                </c:pt>
                <c:pt idx="3">
                  <c:v>2018</c:v>
                </c:pt>
                <c:pt idx="4">
                  <c:v>2019</c:v>
                </c:pt>
                <c:pt idx="5">
                  <c:v>2020</c:v>
                </c:pt>
                <c:pt idx="6">
                  <c:v>2021</c:v>
                </c:pt>
              </c:numCache>
            </c:numRef>
          </c:cat>
          <c:val>
            <c:numRef>
              <c:f>('Consum.'!$F$95,'Consum.'!$M$83,'Consum.'!$F$83,'Consum.'!$M$71,'Consum.'!$F$71,'Consum.'!$M$59,'Consum.'!$F$59)</c:f>
              <c:numCache>
                <c:formatCode>#,##0.00</c:formatCode>
                <c:ptCount val="7"/>
                <c:pt idx="0">
                  <c:v>0.13288700000000001</c:v>
                </c:pt>
                <c:pt idx="1">
                  <c:v>0.133636</c:v>
                </c:pt>
                <c:pt idx="2">
                  <c:v>0.14553199999999999</c:v>
                </c:pt>
                <c:pt idx="3">
                  <c:v>0.12408282977534001</c:v>
                </c:pt>
                <c:pt idx="4">
                  <c:v>0.13593812958171939</c:v>
                </c:pt>
                <c:pt idx="5">
                  <c:v>0.16827232751414631</c:v>
                </c:pt>
                <c:pt idx="6">
                  <c:v>0.12567537506866161</c:v>
                </c:pt>
              </c:numCache>
            </c:numRef>
          </c:val>
          <c:smooth val="0"/>
          <c:extLst>
            <c:ext xmlns:c16="http://schemas.microsoft.com/office/drawing/2014/chart" uri="{C3380CC4-5D6E-409C-BE32-E72D297353CC}">
              <c16:uniqueId val="{00000002-5EC9-4D73-8403-6F15C3D7C260}"/>
            </c:ext>
          </c:extLst>
        </c:ser>
        <c:dLbls>
          <c:showLegendKey val="0"/>
          <c:showVal val="0"/>
          <c:showCatName val="0"/>
          <c:showSerName val="0"/>
          <c:showPercent val="0"/>
          <c:showBubbleSize val="0"/>
        </c:dLbls>
        <c:marker val="1"/>
        <c:smooth val="0"/>
        <c:axId val="365588592"/>
        <c:axId val="365582320"/>
      </c:lineChart>
      <c:lineChart>
        <c:grouping val="standard"/>
        <c:varyColors val="0"/>
        <c:ser>
          <c:idx val="1"/>
          <c:order val="1"/>
          <c:tx>
            <c:strRef>
              <c:f>'Consum.'!$G$56</c:f>
              <c:strCache>
                <c:ptCount val="1"/>
                <c:pt idx="0">
                  <c:v>Despesa per càpita (€)</c:v>
                </c:pt>
              </c:strCache>
            </c:strRef>
          </c:tx>
          <c:spPr>
            <a:ln>
              <a:solidFill>
                <a:srgbClr val="C3C63A"/>
              </a:solidFill>
            </a:ln>
          </c:spPr>
          <c:marker>
            <c:symbol val="circle"/>
            <c:size val="5"/>
            <c:spPr>
              <a:solidFill>
                <a:srgbClr val="C3C63A"/>
              </a:solidFill>
              <a:ln>
                <a:solidFill>
                  <a:srgbClr val="C3C63A"/>
                </a:solidFill>
              </a:ln>
            </c:spPr>
          </c:marker>
          <c:cat>
            <c:numRef>
              <c:f>'Consum.'!$C$14:$I$14</c:f>
              <c:numCache>
                <c:formatCode>General</c:formatCode>
                <c:ptCount val="7"/>
                <c:pt idx="0">
                  <c:v>2015</c:v>
                </c:pt>
                <c:pt idx="1">
                  <c:v>2016</c:v>
                </c:pt>
                <c:pt idx="2">
                  <c:v>2017</c:v>
                </c:pt>
                <c:pt idx="3">
                  <c:v>2018</c:v>
                </c:pt>
                <c:pt idx="4">
                  <c:v>2019</c:v>
                </c:pt>
                <c:pt idx="5">
                  <c:v>2020</c:v>
                </c:pt>
                <c:pt idx="6">
                  <c:v>2021</c:v>
                </c:pt>
              </c:numCache>
            </c:numRef>
          </c:cat>
          <c:val>
            <c:numRef>
              <c:f>('Consum.'!$G$95,'Consum.'!$N$83,'Consum.'!$G$83,'Consum.'!$N$71,'Consum.'!$G$71,'Consum.'!$N$59,'Consum.'!$G$59)</c:f>
              <c:numCache>
                <c:formatCode>#,##0.00</c:formatCode>
                <c:ptCount val="7"/>
                <c:pt idx="0">
                  <c:v>0.17728099999999999</c:v>
                </c:pt>
                <c:pt idx="1">
                  <c:v>0.17318900000000001</c:v>
                </c:pt>
                <c:pt idx="2">
                  <c:v>0.195884</c:v>
                </c:pt>
                <c:pt idx="3">
                  <c:v>0.15680945283512998</c:v>
                </c:pt>
                <c:pt idx="4">
                  <c:v>0.18235501041694269</c:v>
                </c:pt>
                <c:pt idx="5">
                  <c:v>0.22720088647946041</c:v>
                </c:pt>
                <c:pt idx="6">
                  <c:v>0.16254011080550521</c:v>
                </c:pt>
              </c:numCache>
            </c:numRef>
          </c:val>
          <c:smooth val="0"/>
          <c:extLst>
            <c:ext xmlns:c16="http://schemas.microsoft.com/office/drawing/2014/chart" uri="{C3380CC4-5D6E-409C-BE32-E72D297353CC}">
              <c16:uniqueId val="{00000003-5EC9-4D73-8403-6F15C3D7C260}"/>
            </c:ext>
          </c:extLst>
        </c:ser>
        <c:dLbls>
          <c:showLegendKey val="0"/>
          <c:showVal val="0"/>
          <c:showCatName val="0"/>
          <c:showSerName val="0"/>
          <c:showPercent val="0"/>
          <c:showBubbleSize val="0"/>
        </c:dLbls>
        <c:marker val="1"/>
        <c:smooth val="0"/>
        <c:axId val="712553624"/>
        <c:axId val="712524104"/>
      </c:lineChart>
      <c:catAx>
        <c:axId val="365588592"/>
        <c:scaling>
          <c:orientation val="minMax"/>
        </c:scaling>
        <c:delete val="0"/>
        <c:axPos val="b"/>
        <c:title>
          <c:tx>
            <c:rich>
              <a:bodyPr rot="5400000" vert="horz"/>
              <a:lstStyle/>
              <a:p>
                <a:pPr>
                  <a:defRPr sz="900"/>
                </a:pPr>
                <a:r>
                  <a:rPr lang="ca-ES" sz="900"/>
                  <a:t>EUROS</a:t>
                </a:r>
              </a:p>
            </c:rich>
          </c:tx>
          <c:layout>
            <c:manualLayout>
              <c:xMode val="edge"/>
              <c:yMode val="edge"/>
              <c:x val="0.95363631762168588"/>
              <c:y val="0.43653979336068371"/>
            </c:manualLayout>
          </c:layout>
          <c:overlay val="0"/>
          <c:spPr>
            <a:noFill/>
            <a:ln w="25400">
              <a:noFill/>
            </a:ln>
          </c:spPr>
        </c:title>
        <c:numFmt formatCode="General" sourceLinked="1"/>
        <c:majorTickMark val="out"/>
        <c:minorTickMark val="none"/>
        <c:tickLblPos val="nextTo"/>
        <c:spPr>
          <a:noFill/>
          <a:ln w="9525" cap="flat" cmpd="sng" algn="ctr">
            <a:solidFill>
              <a:sysClr val="windowText" lastClr="000000"/>
            </a:solidFill>
            <a:round/>
          </a:ln>
          <a:effectLst/>
        </c:spPr>
        <c:txPr>
          <a:bodyPr rot="-2700000" vert="horz"/>
          <a:lstStyle/>
          <a:p>
            <a:pPr>
              <a:defRPr/>
            </a:pPr>
            <a:endParaRPr lang="ca-ES"/>
          </a:p>
        </c:txPr>
        <c:crossAx val="365582320"/>
        <c:crosses val="autoZero"/>
        <c:auto val="1"/>
        <c:lblAlgn val="ctr"/>
        <c:lblOffset val="100"/>
        <c:noMultiLvlLbl val="0"/>
      </c:catAx>
      <c:valAx>
        <c:axId val="365582320"/>
        <c:scaling>
          <c:orientation val="minMax"/>
          <c:max val="0.18000000000000002"/>
          <c:min val="0"/>
        </c:scaling>
        <c:delete val="0"/>
        <c:axPos val="l"/>
        <c:majorGridlines>
          <c:spPr>
            <a:ln w="9525" cap="flat" cmpd="sng" algn="ctr">
              <a:solidFill>
                <a:sysClr val="windowText" lastClr="000000"/>
              </a:solidFill>
              <a:round/>
            </a:ln>
            <a:effectLst/>
          </c:spPr>
        </c:majorGridlines>
        <c:title>
          <c:tx>
            <c:rich>
              <a:bodyPr/>
              <a:lstStyle/>
              <a:p>
                <a:pPr>
                  <a:defRPr sz="900"/>
                </a:pPr>
                <a:r>
                  <a:rPr lang="ca-ES" sz="900"/>
                  <a:t>kg</a:t>
                </a:r>
              </a:p>
            </c:rich>
          </c:tx>
          <c:layout>
            <c:manualLayout>
              <c:xMode val="edge"/>
              <c:yMode val="edge"/>
              <c:x val="3.9997772123173084E-2"/>
              <c:y val="0.40990427065090485"/>
            </c:manualLayout>
          </c:layout>
          <c:overlay val="0"/>
          <c:spPr>
            <a:noFill/>
            <a:ln w="25400">
              <a:noFill/>
            </a:ln>
          </c:spPr>
        </c:title>
        <c:numFmt formatCode="0.00" sourceLinked="0"/>
        <c:majorTickMark val="none"/>
        <c:minorTickMark val="none"/>
        <c:tickLblPos val="nextTo"/>
        <c:spPr>
          <a:noFill/>
          <a:ln w="9525">
            <a:solidFill>
              <a:sysClr val="windowText" lastClr="000000"/>
            </a:solidFill>
          </a:ln>
        </c:spPr>
        <c:txPr>
          <a:bodyPr rot="0" vert="horz"/>
          <a:lstStyle/>
          <a:p>
            <a:pPr>
              <a:defRPr/>
            </a:pPr>
            <a:endParaRPr lang="ca-ES"/>
          </a:p>
        </c:txPr>
        <c:crossAx val="365588592"/>
        <c:crosses val="autoZero"/>
        <c:crossBetween val="between"/>
        <c:majorUnit val="2.0000000000000004E-2"/>
      </c:valAx>
      <c:valAx>
        <c:axId val="712524104"/>
        <c:scaling>
          <c:orientation val="minMax"/>
        </c:scaling>
        <c:delete val="0"/>
        <c:axPos val="r"/>
        <c:numFmt formatCode="#,##0.00" sourceLinked="1"/>
        <c:majorTickMark val="out"/>
        <c:minorTickMark val="none"/>
        <c:tickLblPos val="nextTo"/>
        <c:crossAx val="712553624"/>
        <c:crosses val="max"/>
        <c:crossBetween val="between"/>
      </c:valAx>
      <c:catAx>
        <c:axId val="712553624"/>
        <c:scaling>
          <c:orientation val="minMax"/>
        </c:scaling>
        <c:delete val="1"/>
        <c:axPos val="b"/>
        <c:numFmt formatCode="General" sourceLinked="1"/>
        <c:majorTickMark val="out"/>
        <c:minorTickMark val="none"/>
        <c:tickLblPos val="nextTo"/>
        <c:crossAx val="712524104"/>
        <c:crosses val="autoZero"/>
        <c:auto val="1"/>
        <c:lblAlgn val="ctr"/>
        <c:lblOffset val="100"/>
        <c:noMultiLvlLbl val="0"/>
      </c:catAx>
      <c:spPr>
        <a:noFill/>
        <a:ln>
          <a:solidFill>
            <a:sysClr val="windowText" lastClr="000000"/>
          </a:solidFill>
        </a:ln>
      </c:spPr>
    </c:plotArea>
    <c:legend>
      <c:legendPos val="b"/>
      <c:layout>
        <c:manualLayout>
          <c:xMode val="edge"/>
          <c:yMode val="edge"/>
          <c:x val="0.22559460539341894"/>
          <c:y val="0.90673774946652741"/>
          <c:w val="0.50569298832337217"/>
          <c:h val="7.5000733126447935E-2"/>
        </c:manualLayout>
      </c:layout>
      <c:overlay val="0"/>
      <c:spPr>
        <a:noFill/>
        <a:ln w="25400">
          <a:noFill/>
        </a:ln>
      </c:sp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00" b="0" i="0" u="none" strike="noStrike" baseline="0">
          <a:solidFill>
            <a:srgbClr val="000000"/>
          </a:solidFill>
          <a:latin typeface="Helvetica" panose="020B0604020202030204" pitchFamily="34" charset="0"/>
          <a:ea typeface="Calibri"/>
          <a:cs typeface="Calibri"/>
        </a:defRPr>
      </a:pPr>
      <a:endParaRPr lang="ca-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rtl="0">
              <a:defRPr sz="1050" b="1"/>
            </a:pPr>
            <a:r>
              <a:rPr lang="ca-ES" sz="1050" b="1"/>
              <a:t>EVOLUCIÓ DEL CONSUM DE</a:t>
            </a:r>
            <a:r>
              <a:rPr lang="ca-ES" sz="1050" b="1" baseline="0"/>
              <a:t> PLATS PREPARATS CONSERVA D'ARRÒS</a:t>
            </a:r>
            <a:r>
              <a:rPr lang="ca-ES" sz="1050" b="1"/>
              <a:t> A CATALUNYA</a:t>
            </a:r>
          </a:p>
        </c:rich>
      </c:tx>
      <c:layout>
        <c:manualLayout>
          <c:xMode val="edge"/>
          <c:yMode val="edge"/>
          <c:x val="0.22278696456106328"/>
          <c:y val="8.5887849481643991E-2"/>
        </c:manualLayout>
      </c:layout>
      <c:overlay val="0"/>
      <c:spPr>
        <a:noFill/>
        <a:ln w="25400">
          <a:noFill/>
        </a:ln>
      </c:spPr>
    </c:title>
    <c:autoTitleDeleted val="0"/>
    <c:plotArea>
      <c:layout>
        <c:manualLayout>
          <c:layoutTarget val="inner"/>
          <c:xMode val="edge"/>
          <c:yMode val="edge"/>
          <c:x val="0.13773911533722935"/>
          <c:y val="0.23345075002548715"/>
          <c:w val="0.74827049912979604"/>
          <c:h val="0.51518793174742172"/>
        </c:manualLayout>
      </c:layout>
      <c:lineChart>
        <c:grouping val="standard"/>
        <c:varyColors val="0"/>
        <c:ser>
          <c:idx val="0"/>
          <c:order val="0"/>
          <c:tx>
            <c:strRef>
              <c:f>'Consum.'!$F$56</c:f>
              <c:strCache>
                <c:ptCount val="1"/>
                <c:pt idx="0">
                  <c:v>Consum per càpita (kg)</c:v>
                </c:pt>
              </c:strCache>
            </c:strRef>
          </c:tx>
          <c:spPr>
            <a:ln>
              <a:solidFill>
                <a:srgbClr val="3C9B32"/>
              </a:solidFill>
            </a:ln>
          </c:spPr>
          <c:marker>
            <c:symbol val="circle"/>
            <c:size val="5"/>
            <c:spPr>
              <a:solidFill>
                <a:srgbClr val="3C9B32"/>
              </a:solidFill>
              <a:ln>
                <a:solidFill>
                  <a:srgbClr val="3C9B32"/>
                </a:solidFill>
              </a:ln>
            </c:spPr>
          </c:marker>
          <c:cat>
            <c:numRef>
              <c:f>'Consum.'!$C$14:$I$14</c:f>
              <c:numCache>
                <c:formatCode>General</c:formatCode>
                <c:ptCount val="7"/>
                <c:pt idx="0">
                  <c:v>2015</c:v>
                </c:pt>
                <c:pt idx="1">
                  <c:v>2016</c:v>
                </c:pt>
                <c:pt idx="2">
                  <c:v>2017</c:v>
                </c:pt>
                <c:pt idx="3">
                  <c:v>2018</c:v>
                </c:pt>
                <c:pt idx="4">
                  <c:v>2019</c:v>
                </c:pt>
                <c:pt idx="5">
                  <c:v>2020</c:v>
                </c:pt>
                <c:pt idx="6">
                  <c:v>2021</c:v>
                </c:pt>
              </c:numCache>
            </c:numRef>
          </c:cat>
          <c:val>
            <c:numRef>
              <c:f>('Consum.'!$F$96,'Consum.'!$M$84,'Consum.'!$F$84,'Consum.'!$M$72,'Consum.'!$F$72,'Consum.'!$M$60,'Consum.'!$F$60)</c:f>
              <c:numCache>
                <c:formatCode>#,##0.00</c:formatCode>
                <c:ptCount val="7"/>
                <c:pt idx="0">
                  <c:v>0.15759500000000001</c:v>
                </c:pt>
                <c:pt idx="1">
                  <c:v>0.16975599999999999</c:v>
                </c:pt>
                <c:pt idx="2">
                  <c:v>0.19880999999999999</c:v>
                </c:pt>
                <c:pt idx="3">
                  <c:v>0.24550960365643998</c:v>
                </c:pt>
                <c:pt idx="4">
                  <c:v>0.24084001411639502</c:v>
                </c:pt>
                <c:pt idx="5">
                  <c:v>0.2538725951046959</c:v>
                </c:pt>
                <c:pt idx="6">
                  <c:v>0.25630590904412964</c:v>
                </c:pt>
              </c:numCache>
            </c:numRef>
          </c:val>
          <c:smooth val="0"/>
          <c:extLst>
            <c:ext xmlns:c16="http://schemas.microsoft.com/office/drawing/2014/chart" uri="{C3380CC4-5D6E-409C-BE32-E72D297353CC}">
              <c16:uniqueId val="{00000000-0F63-43F9-AC69-1FFD1C004258}"/>
            </c:ext>
          </c:extLst>
        </c:ser>
        <c:dLbls>
          <c:showLegendKey val="0"/>
          <c:showVal val="0"/>
          <c:showCatName val="0"/>
          <c:showSerName val="0"/>
          <c:showPercent val="0"/>
          <c:showBubbleSize val="0"/>
        </c:dLbls>
        <c:marker val="1"/>
        <c:smooth val="0"/>
        <c:axId val="365588592"/>
        <c:axId val="365582320"/>
      </c:lineChart>
      <c:lineChart>
        <c:grouping val="standard"/>
        <c:varyColors val="0"/>
        <c:ser>
          <c:idx val="1"/>
          <c:order val="1"/>
          <c:tx>
            <c:strRef>
              <c:f>'Consum.'!$G$56</c:f>
              <c:strCache>
                <c:ptCount val="1"/>
                <c:pt idx="0">
                  <c:v>Despesa per càpita (€)</c:v>
                </c:pt>
              </c:strCache>
            </c:strRef>
          </c:tx>
          <c:spPr>
            <a:ln>
              <a:solidFill>
                <a:srgbClr val="C3C63A"/>
              </a:solidFill>
            </a:ln>
          </c:spPr>
          <c:marker>
            <c:symbol val="circle"/>
            <c:size val="5"/>
            <c:spPr>
              <a:solidFill>
                <a:srgbClr val="C3C63A"/>
              </a:solidFill>
              <a:ln>
                <a:solidFill>
                  <a:srgbClr val="C3C63A"/>
                </a:solidFill>
              </a:ln>
            </c:spPr>
          </c:marker>
          <c:cat>
            <c:numRef>
              <c:f>'Consum.'!$C$14:$I$14</c:f>
              <c:numCache>
                <c:formatCode>General</c:formatCode>
                <c:ptCount val="7"/>
                <c:pt idx="0">
                  <c:v>2015</c:v>
                </c:pt>
                <c:pt idx="1">
                  <c:v>2016</c:v>
                </c:pt>
                <c:pt idx="2">
                  <c:v>2017</c:v>
                </c:pt>
                <c:pt idx="3">
                  <c:v>2018</c:v>
                </c:pt>
                <c:pt idx="4">
                  <c:v>2019</c:v>
                </c:pt>
                <c:pt idx="5">
                  <c:v>2020</c:v>
                </c:pt>
                <c:pt idx="6">
                  <c:v>2021</c:v>
                </c:pt>
              </c:numCache>
            </c:numRef>
          </c:cat>
          <c:val>
            <c:numRef>
              <c:f>('Consum.'!$G$96,'Consum.'!$N$84,'Consum.'!$G$84,'Consum.'!$N$72,'Consum.'!$G$72,'Consum.'!$N$60,'Consum.'!$G$60)</c:f>
              <c:numCache>
                <c:formatCode>#,##0.00</c:formatCode>
                <c:ptCount val="7"/>
                <c:pt idx="0">
                  <c:v>0.90622499999999995</c:v>
                </c:pt>
                <c:pt idx="1">
                  <c:v>0.95911900000000005</c:v>
                </c:pt>
                <c:pt idx="2">
                  <c:v>1.114995</c:v>
                </c:pt>
                <c:pt idx="3">
                  <c:v>1.3796395862157198</c:v>
                </c:pt>
                <c:pt idx="4">
                  <c:v>1.323323692711448</c:v>
                </c:pt>
                <c:pt idx="5">
                  <c:v>1.4896714578533956</c:v>
                </c:pt>
                <c:pt idx="6">
                  <c:v>1.4699465709162354</c:v>
                </c:pt>
              </c:numCache>
            </c:numRef>
          </c:val>
          <c:smooth val="0"/>
          <c:extLst>
            <c:ext xmlns:c16="http://schemas.microsoft.com/office/drawing/2014/chart" uri="{C3380CC4-5D6E-409C-BE32-E72D297353CC}">
              <c16:uniqueId val="{00000001-0F63-43F9-AC69-1FFD1C004258}"/>
            </c:ext>
          </c:extLst>
        </c:ser>
        <c:dLbls>
          <c:showLegendKey val="0"/>
          <c:showVal val="0"/>
          <c:showCatName val="0"/>
          <c:showSerName val="0"/>
          <c:showPercent val="0"/>
          <c:showBubbleSize val="0"/>
        </c:dLbls>
        <c:marker val="1"/>
        <c:smooth val="0"/>
        <c:axId val="712553624"/>
        <c:axId val="712524104"/>
      </c:lineChart>
      <c:catAx>
        <c:axId val="365588592"/>
        <c:scaling>
          <c:orientation val="minMax"/>
        </c:scaling>
        <c:delete val="0"/>
        <c:axPos val="b"/>
        <c:title>
          <c:tx>
            <c:rich>
              <a:bodyPr rot="5400000" vert="horz"/>
              <a:lstStyle/>
              <a:p>
                <a:pPr>
                  <a:defRPr sz="900"/>
                </a:pPr>
                <a:r>
                  <a:rPr lang="ca-ES" sz="900"/>
                  <a:t>EUROS</a:t>
                </a:r>
              </a:p>
            </c:rich>
          </c:tx>
          <c:layout>
            <c:manualLayout>
              <c:xMode val="edge"/>
              <c:yMode val="edge"/>
              <c:x val="0.95363631762168588"/>
              <c:y val="0.43653979336068371"/>
            </c:manualLayout>
          </c:layout>
          <c:overlay val="0"/>
          <c:spPr>
            <a:noFill/>
            <a:ln w="25400">
              <a:noFill/>
            </a:ln>
          </c:spPr>
        </c:title>
        <c:numFmt formatCode="General" sourceLinked="1"/>
        <c:majorTickMark val="out"/>
        <c:minorTickMark val="none"/>
        <c:tickLblPos val="nextTo"/>
        <c:spPr>
          <a:noFill/>
          <a:ln w="9525" cap="flat" cmpd="sng" algn="ctr">
            <a:solidFill>
              <a:sysClr val="windowText" lastClr="000000"/>
            </a:solidFill>
            <a:round/>
          </a:ln>
          <a:effectLst/>
        </c:spPr>
        <c:txPr>
          <a:bodyPr rot="-2700000" vert="horz"/>
          <a:lstStyle/>
          <a:p>
            <a:pPr>
              <a:defRPr/>
            </a:pPr>
            <a:endParaRPr lang="ca-ES"/>
          </a:p>
        </c:txPr>
        <c:crossAx val="365582320"/>
        <c:crosses val="autoZero"/>
        <c:auto val="1"/>
        <c:lblAlgn val="ctr"/>
        <c:lblOffset val="100"/>
        <c:noMultiLvlLbl val="0"/>
      </c:catAx>
      <c:valAx>
        <c:axId val="365582320"/>
        <c:scaling>
          <c:orientation val="minMax"/>
          <c:max val="0.30000000000000004"/>
          <c:min val="0"/>
        </c:scaling>
        <c:delete val="0"/>
        <c:axPos val="l"/>
        <c:majorGridlines>
          <c:spPr>
            <a:ln w="9525" cap="flat" cmpd="sng" algn="ctr">
              <a:solidFill>
                <a:sysClr val="windowText" lastClr="000000"/>
              </a:solidFill>
              <a:round/>
            </a:ln>
            <a:effectLst/>
          </c:spPr>
        </c:majorGridlines>
        <c:title>
          <c:tx>
            <c:rich>
              <a:bodyPr/>
              <a:lstStyle/>
              <a:p>
                <a:pPr>
                  <a:defRPr sz="900"/>
                </a:pPr>
                <a:r>
                  <a:rPr lang="ca-ES" sz="900"/>
                  <a:t>kg</a:t>
                </a:r>
              </a:p>
            </c:rich>
          </c:tx>
          <c:layout>
            <c:manualLayout>
              <c:xMode val="edge"/>
              <c:yMode val="edge"/>
              <c:x val="3.9997772123173084E-2"/>
              <c:y val="0.40990427065090485"/>
            </c:manualLayout>
          </c:layout>
          <c:overlay val="0"/>
          <c:spPr>
            <a:noFill/>
            <a:ln w="25400">
              <a:noFill/>
            </a:ln>
          </c:spPr>
        </c:title>
        <c:numFmt formatCode="0.00" sourceLinked="0"/>
        <c:majorTickMark val="none"/>
        <c:minorTickMark val="none"/>
        <c:tickLblPos val="nextTo"/>
        <c:spPr>
          <a:noFill/>
          <a:ln w="9525">
            <a:solidFill>
              <a:sysClr val="windowText" lastClr="000000"/>
            </a:solidFill>
          </a:ln>
        </c:spPr>
        <c:txPr>
          <a:bodyPr rot="0" vert="horz"/>
          <a:lstStyle/>
          <a:p>
            <a:pPr>
              <a:defRPr/>
            </a:pPr>
            <a:endParaRPr lang="ca-ES"/>
          </a:p>
        </c:txPr>
        <c:crossAx val="365588592"/>
        <c:crosses val="autoZero"/>
        <c:crossBetween val="between"/>
        <c:majorUnit val="5.000000000000001E-2"/>
      </c:valAx>
      <c:valAx>
        <c:axId val="712524104"/>
        <c:scaling>
          <c:orientation val="minMax"/>
        </c:scaling>
        <c:delete val="0"/>
        <c:axPos val="r"/>
        <c:numFmt formatCode="#,##0.00" sourceLinked="1"/>
        <c:majorTickMark val="out"/>
        <c:minorTickMark val="none"/>
        <c:tickLblPos val="nextTo"/>
        <c:crossAx val="712553624"/>
        <c:crosses val="max"/>
        <c:crossBetween val="between"/>
      </c:valAx>
      <c:catAx>
        <c:axId val="712553624"/>
        <c:scaling>
          <c:orientation val="minMax"/>
        </c:scaling>
        <c:delete val="1"/>
        <c:axPos val="b"/>
        <c:numFmt formatCode="General" sourceLinked="1"/>
        <c:majorTickMark val="out"/>
        <c:minorTickMark val="none"/>
        <c:tickLblPos val="nextTo"/>
        <c:crossAx val="712524104"/>
        <c:crosses val="autoZero"/>
        <c:auto val="1"/>
        <c:lblAlgn val="ctr"/>
        <c:lblOffset val="100"/>
        <c:noMultiLvlLbl val="0"/>
      </c:catAx>
      <c:spPr>
        <a:noFill/>
        <a:ln>
          <a:solidFill>
            <a:sysClr val="windowText" lastClr="000000"/>
          </a:solidFill>
        </a:ln>
      </c:spPr>
    </c:plotArea>
    <c:legend>
      <c:legendPos val="b"/>
      <c:layout>
        <c:manualLayout>
          <c:xMode val="edge"/>
          <c:yMode val="edge"/>
          <c:x val="0.22559460539341894"/>
          <c:y val="0.90673774946652741"/>
          <c:w val="0.50569298832337217"/>
          <c:h val="7.5000733126447935E-2"/>
        </c:manualLayout>
      </c:layout>
      <c:overlay val="0"/>
      <c:spPr>
        <a:noFill/>
        <a:ln w="25400">
          <a:noFill/>
        </a:ln>
      </c:sp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00" b="0" i="0" u="none" strike="noStrike" baseline="0">
          <a:solidFill>
            <a:srgbClr val="000000"/>
          </a:solidFill>
          <a:latin typeface="Helvetica" panose="020B0604020202030204" pitchFamily="34" charset="0"/>
          <a:ea typeface="Calibri"/>
          <a:cs typeface="Calibri"/>
        </a:defRPr>
      </a:pPr>
      <a:endParaRPr lang="ca-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rtl="0">
              <a:defRPr sz="1050" b="1"/>
            </a:pPr>
            <a:r>
              <a:rPr lang="ca-ES" sz="1050" b="1"/>
              <a:t>EVOLUCIÓ DEL CONSUM DE</a:t>
            </a:r>
            <a:r>
              <a:rPr lang="ca-ES" sz="1050" b="1" baseline="0"/>
              <a:t> PLATS PREPARATS CONGELATS D'ARRÒS</a:t>
            </a:r>
            <a:r>
              <a:rPr lang="ca-ES" sz="1050" b="1"/>
              <a:t> A CATALUNYA</a:t>
            </a:r>
          </a:p>
        </c:rich>
      </c:tx>
      <c:layout>
        <c:manualLayout>
          <c:xMode val="edge"/>
          <c:yMode val="edge"/>
          <c:x val="0.22278696456106328"/>
          <c:y val="8.5887849481643991E-2"/>
        </c:manualLayout>
      </c:layout>
      <c:overlay val="0"/>
      <c:spPr>
        <a:noFill/>
        <a:ln w="25400">
          <a:noFill/>
        </a:ln>
      </c:spPr>
    </c:title>
    <c:autoTitleDeleted val="0"/>
    <c:plotArea>
      <c:layout>
        <c:manualLayout>
          <c:layoutTarget val="inner"/>
          <c:xMode val="edge"/>
          <c:yMode val="edge"/>
          <c:x val="0.13773911533722935"/>
          <c:y val="0.23345075002548715"/>
          <c:w val="0.74827049912979604"/>
          <c:h val="0.51518793174742172"/>
        </c:manualLayout>
      </c:layout>
      <c:lineChart>
        <c:grouping val="standard"/>
        <c:varyColors val="0"/>
        <c:ser>
          <c:idx val="0"/>
          <c:order val="0"/>
          <c:tx>
            <c:strRef>
              <c:f>'Consum.'!$F$56</c:f>
              <c:strCache>
                <c:ptCount val="1"/>
                <c:pt idx="0">
                  <c:v>Consum per càpita (kg)</c:v>
                </c:pt>
              </c:strCache>
            </c:strRef>
          </c:tx>
          <c:spPr>
            <a:ln>
              <a:solidFill>
                <a:srgbClr val="3C9B32"/>
              </a:solidFill>
            </a:ln>
          </c:spPr>
          <c:marker>
            <c:symbol val="circle"/>
            <c:size val="5"/>
            <c:spPr>
              <a:solidFill>
                <a:srgbClr val="3C9B32"/>
              </a:solidFill>
              <a:ln>
                <a:solidFill>
                  <a:srgbClr val="3C9B32"/>
                </a:solidFill>
              </a:ln>
            </c:spPr>
          </c:marker>
          <c:cat>
            <c:numRef>
              <c:f>'Consum.'!$C$14:$I$14</c:f>
              <c:numCache>
                <c:formatCode>General</c:formatCode>
                <c:ptCount val="7"/>
                <c:pt idx="0">
                  <c:v>2015</c:v>
                </c:pt>
                <c:pt idx="1">
                  <c:v>2016</c:v>
                </c:pt>
                <c:pt idx="2">
                  <c:v>2017</c:v>
                </c:pt>
                <c:pt idx="3">
                  <c:v>2018</c:v>
                </c:pt>
                <c:pt idx="4">
                  <c:v>2019</c:v>
                </c:pt>
                <c:pt idx="5">
                  <c:v>2020</c:v>
                </c:pt>
                <c:pt idx="6">
                  <c:v>2021</c:v>
                </c:pt>
              </c:numCache>
            </c:numRef>
          </c:cat>
          <c:val>
            <c:numRef>
              <c:f>('Consum.'!$F$97,'Consum.'!$M$85,'Consum.'!$F$85,'Consum.'!$M$73,'Consum.'!$F$73,'Consum.'!$M$61,'Consum.'!$F$61)</c:f>
              <c:numCache>
                <c:formatCode>#,##0.00</c:formatCode>
                <c:ptCount val="7"/>
                <c:pt idx="0">
                  <c:v>0.48269499999999999</c:v>
                </c:pt>
                <c:pt idx="1">
                  <c:v>0.47559200000000001</c:v>
                </c:pt>
                <c:pt idx="2">
                  <c:v>0.53473199999999999</c:v>
                </c:pt>
                <c:pt idx="3">
                  <c:v>0.57480914966793994</c:v>
                </c:pt>
                <c:pt idx="4">
                  <c:v>0.5462465746725067</c:v>
                </c:pt>
                <c:pt idx="5">
                  <c:v>0.52630708773439994</c:v>
                </c:pt>
                <c:pt idx="6">
                  <c:v>0.4863823851500077</c:v>
                </c:pt>
              </c:numCache>
            </c:numRef>
          </c:val>
          <c:smooth val="0"/>
          <c:extLst>
            <c:ext xmlns:c16="http://schemas.microsoft.com/office/drawing/2014/chart" uri="{C3380CC4-5D6E-409C-BE32-E72D297353CC}">
              <c16:uniqueId val="{00000000-D66C-4100-9B1E-D7D32834A474}"/>
            </c:ext>
          </c:extLst>
        </c:ser>
        <c:dLbls>
          <c:showLegendKey val="0"/>
          <c:showVal val="0"/>
          <c:showCatName val="0"/>
          <c:showSerName val="0"/>
          <c:showPercent val="0"/>
          <c:showBubbleSize val="0"/>
        </c:dLbls>
        <c:marker val="1"/>
        <c:smooth val="0"/>
        <c:axId val="365588592"/>
        <c:axId val="365582320"/>
      </c:lineChart>
      <c:lineChart>
        <c:grouping val="standard"/>
        <c:varyColors val="0"/>
        <c:ser>
          <c:idx val="1"/>
          <c:order val="1"/>
          <c:tx>
            <c:strRef>
              <c:f>'Consum.'!$G$56</c:f>
              <c:strCache>
                <c:ptCount val="1"/>
                <c:pt idx="0">
                  <c:v>Despesa per càpita (€)</c:v>
                </c:pt>
              </c:strCache>
            </c:strRef>
          </c:tx>
          <c:spPr>
            <a:ln>
              <a:solidFill>
                <a:srgbClr val="C3C63A"/>
              </a:solidFill>
            </a:ln>
          </c:spPr>
          <c:marker>
            <c:symbol val="circle"/>
            <c:size val="5"/>
            <c:spPr>
              <a:solidFill>
                <a:srgbClr val="C3C63A"/>
              </a:solidFill>
              <a:ln>
                <a:solidFill>
                  <a:srgbClr val="C3C63A"/>
                </a:solidFill>
              </a:ln>
            </c:spPr>
          </c:marker>
          <c:cat>
            <c:numRef>
              <c:f>'Consum.'!$C$14:$I$14</c:f>
              <c:numCache>
                <c:formatCode>General</c:formatCode>
                <c:ptCount val="7"/>
                <c:pt idx="0">
                  <c:v>2015</c:v>
                </c:pt>
                <c:pt idx="1">
                  <c:v>2016</c:v>
                </c:pt>
                <c:pt idx="2">
                  <c:v>2017</c:v>
                </c:pt>
                <c:pt idx="3">
                  <c:v>2018</c:v>
                </c:pt>
                <c:pt idx="4">
                  <c:v>2019</c:v>
                </c:pt>
                <c:pt idx="5">
                  <c:v>2020</c:v>
                </c:pt>
                <c:pt idx="6">
                  <c:v>2021</c:v>
                </c:pt>
              </c:numCache>
            </c:numRef>
          </c:cat>
          <c:val>
            <c:numRef>
              <c:f>('Consum.'!$G$97,'Consum.'!$N$85,'Consum.'!$G$85,'Consum.'!$N$73,'Consum.'!$G$73,'Consum.'!$N$61,'Consum.'!$G$61)</c:f>
              <c:numCache>
                <c:formatCode>#,##0.00</c:formatCode>
                <c:ptCount val="7"/>
                <c:pt idx="0">
                  <c:v>1.438639</c:v>
                </c:pt>
                <c:pt idx="1">
                  <c:v>1.4642820000000001</c:v>
                </c:pt>
                <c:pt idx="2">
                  <c:v>1.5269410000000001</c:v>
                </c:pt>
                <c:pt idx="3">
                  <c:v>1.6924697748607098</c:v>
                </c:pt>
                <c:pt idx="4">
                  <c:v>1.5816183489547464</c:v>
                </c:pt>
                <c:pt idx="5">
                  <c:v>1.5930992852202757</c:v>
                </c:pt>
                <c:pt idx="6">
                  <c:v>1.4244938172921946</c:v>
                </c:pt>
              </c:numCache>
            </c:numRef>
          </c:val>
          <c:smooth val="0"/>
          <c:extLst>
            <c:ext xmlns:c16="http://schemas.microsoft.com/office/drawing/2014/chart" uri="{C3380CC4-5D6E-409C-BE32-E72D297353CC}">
              <c16:uniqueId val="{00000001-D66C-4100-9B1E-D7D32834A474}"/>
            </c:ext>
          </c:extLst>
        </c:ser>
        <c:dLbls>
          <c:showLegendKey val="0"/>
          <c:showVal val="0"/>
          <c:showCatName val="0"/>
          <c:showSerName val="0"/>
          <c:showPercent val="0"/>
          <c:showBubbleSize val="0"/>
        </c:dLbls>
        <c:marker val="1"/>
        <c:smooth val="0"/>
        <c:axId val="712553624"/>
        <c:axId val="712524104"/>
      </c:lineChart>
      <c:catAx>
        <c:axId val="365588592"/>
        <c:scaling>
          <c:orientation val="minMax"/>
        </c:scaling>
        <c:delete val="0"/>
        <c:axPos val="b"/>
        <c:title>
          <c:tx>
            <c:rich>
              <a:bodyPr rot="5400000" vert="horz"/>
              <a:lstStyle/>
              <a:p>
                <a:pPr>
                  <a:defRPr sz="900"/>
                </a:pPr>
                <a:r>
                  <a:rPr lang="ca-ES" sz="900"/>
                  <a:t>EUROS</a:t>
                </a:r>
              </a:p>
            </c:rich>
          </c:tx>
          <c:layout>
            <c:manualLayout>
              <c:xMode val="edge"/>
              <c:yMode val="edge"/>
              <c:x val="0.95363631762168588"/>
              <c:y val="0.43653979336068371"/>
            </c:manualLayout>
          </c:layout>
          <c:overlay val="0"/>
          <c:spPr>
            <a:noFill/>
            <a:ln w="25400">
              <a:noFill/>
            </a:ln>
          </c:spPr>
        </c:title>
        <c:numFmt formatCode="General" sourceLinked="1"/>
        <c:majorTickMark val="out"/>
        <c:minorTickMark val="none"/>
        <c:tickLblPos val="nextTo"/>
        <c:spPr>
          <a:noFill/>
          <a:ln w="9525" cap="flat" cmpd="sng" algn="ctr">
            <a:solidFill>
              <a:sysClr val="windowText" lastClr="000000"/>
            </a:solidFill>
            <a:round/>
          </a:ln>
          <a:effectLst/>
        </c:spPr>
        <c:txPr>
          <a:bodyPr rot="-2700000" vert="horz"/>
          <a:lstStyle/>
          <a:p>
            <a:pPr>
              <a:defRPr/>
            </a:pPr>
            <a:endParaRPr lang="ca-ES"/>
          </a:p>
        </c:txPr>
        <c:crossAx val="365582320"/>
        <c:crosses val="autoZero"/>
        <c:auto val="1"/>
        <c:lblAlgn val="ctr"/>
        <c:lblOffset val="100"/>
        <c:noMultiLvlLbl val="0"/>
      </c:catAx>
      <c:valAx>
        <c:axId val="365582320"/>
        <c:scaling>
          <c:orientation val="minMax"/>
          <c:max val="0.70000000000000007"/>
          <c:min val="0"/>
        </c:scaling>
        <c:delete val="0"/>
        <c:axPos val="l"/>
        <c:majorGridlines>
          <c:spPr>
            <a:ln w="9525" cap="flat" cmpd="sng" algn="ctr">
              <a:solidFill>
                <a:sysClr val="windowText" lastClr="000000"/>
              </a:solidFill>
              <a:round/>
            </a:ln>
            <a:effectLst/>
          </c:spPr>
        </c:majorGridlines>
        <c:title>
          <c:tx>
            <c:rich>
              <a:bodyPr/>
              <a:lstStyle/>
              <a:p>
                <a:pPr>
                  <a:defRPr sz="900"/>
                </a:pPr>
                <a:r>
                  <a:rPr lang="ca-ES" sz="900"/>
                  <a:t>kg</a:t>
                </a:r>
              </a:p>
            </c:rich>
          </c:tx>
          <c:layout>
            <c:manualLayout>
              <c:xMode val="edge"/>
              <c:yMode val="edge"/>
              <c:x val="3.9997772123173084E-2"/>
              <c:y val="0.40990427065090485"/>
            </c:manualLayout>
          </c:layout>
          <c:overlay val="0"/>
          <c:spPr>
            <a:noFill/>
            <a:ln w="25400">
              <a:noFill/>
            </a:ln>
          </c:spPr>
        </c:title>
        <c:numFmt formatCode="0.00" sourceLinked="0"/>
        <c:majorTickMark val="none"/>
        <c:minorTickMark val="none"/>
        <c:tickLblPos val="nextTo"/>
        <c:spPr>
          <a:noFill/>
          <a:ln w="9525">
            <a:solidFill>
              <a:sysClr val="windowText" lastClr="000000"/>
            </a:solidFill>
          </a:ln>
        </c:spPr>
        <c:txPr>
          <a:bodyPr rot="0" vert="horz"/>
          <a:lstStyle/>
          <a:p>
            <a:pPr>
              <a:defRPr/>
            </a:pPr>
            <a:endParaRPr lang="ca-ES"/>
          </a:p>
        </c:txPr>
        <c:crossAx val="365588592"/>
        <c:crosses val="autoZero"/>
        <c:crossBetween val="between"/>
        <c:majorUnit val="0.1"/>
      </c:valAx>
      <c:valAx>
        <c:axId val="712524104"/>
        <c:scaling>
          <c:orientation val="minMax"/>
          <c:max val="1.7000000000000002"/>
          <c:min val="1.3"/>
        </c:scaling>
        <c:delete val="0"/>
        <c:axPos val="r"/>
        <c:numFmt formatCode="#,##0.00" sourceLinked="1"/>
        <c:majorTickMark val="out"/>
        <c:minorTickMark val="none"/>
        <c:tickLblPos val="nextTo"/>
        <c:crossAx val="712553624"/>
        <c:crosses val="max"/>
        <c:crossBetween val="between"/>
      </c:valAx>
      <c:catAx>
        <c:axId val="712553624"/>
        <c:scaling>
          <c:orientation val="minMax"/>
        </c:scaling>
        <c:delete val="1"/>
        <c:axPos val="b"/>
        <c:numFmt formatCode="General" sourceLinked="1"/>
        <c:majorTickMark val="out"/>
        <c:minorTickMark val="none"/>
        <c:tickLblPos val="nextTo"/>
        <c:crossAx val="712524104"/>
        <c:crosses val="autoZero"/>
        <c:auto val="1"/>
        <c:lblAlgn val="ctr"/>
        <c:lblOffset val="100"/>
        <c:noMultiLvlLbl val="0"/>
      </c:catAx>
      <c:spPr>
        <a:noFill/>
        <a:ln>
          <a:solidFill>
            <a:sysClr val="windowText" lastClr="000000"/>
          </a:solidFill>
        </a:ln>
      </c:spPr>
    </c:plotArea>
    <c:legend>
      <c:legendPos val="b"/>
      <c:layout>
        <c:manualLayout>
          <c:xMode val="edge"/>
          <c:yMode val="edge"/>
          <c:x val="0.22559460539341894"/>
          <c:y val="0.90673774946652741"/>
          <c:w val="0.50569298832337217"/>
          <c:h val="7.5000733126447935E-2"/>
        </c:manualLayout>
      </c:layout>
      <c:overlay val="0"/>
      <c:spPr>
        <a:noFill/>
        <a:ln w="25400">
          <a:noFill/>
        </a:ln>
      </c:sp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00" b="0" i="0" u="none" strike="noStrike" baseline="0">
          <a:solidFill>
            <a:srgbClr val="000000"/>
          </a:solidFill>
          <a:latin typeface="Helvetica" panose="020B0604020202030204" pitchFamily="34" charset="0"/>
          <a:ea typeface="Calibri"/>
          <a:cs typeface="Calibri"/>
        </a:defRPr>
      </a:pPr>
      <a:endParaRPr lang="ca-E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rtl="0">
              <a:defRPr sz="1050" b="1"/>
            </a:pPr>
            <a:r>
              <a:rPr lang="ca-ES" sz="1050" b="1"/>
              <a:t>EVOLUCIÓ DEL CONSUM DE</a:t>
            </a:r>
            <a:r>
              <a:rPr lang="ca-ES" sz="1050" b="1" baseline="0"/>
              <a:t> PLATS PREPARATS RESTA D'ARRÒS</a:t>
            </a:r>
            <a:r>
              <a:rPr lang="ca-ES" sz="1050" b="1"/>
              <a:t> A CATALUNYA</a:t>
            </a:r>
          </a:p>
        </c:rich>
      </c:tx>
      <c:layout>
        <c:manualLayout>
          <c:xMode val="edge"/>
          <c:yMode val="edge"/>
          <c:x val="0.162292053090064"/>
          <c:y val="8.5887994337786433E-2"/>
        </c:manualLayout>
      </c:layout>
      <c:overlay val="0"/>
      <c:spPr>
        <a:noFill/>
        <a:ln w="25400">
          <a:noFill/>
        </a:ln>
      </c:spPr>
    </c:title>
    <c:autoTitleDeleted val="0"/>
    <c:plotArea>
      <c:layout>
        <c:manualLayout>
          <c:layoutTarget val="inner"/>
          <c:xMode val="edge"/>
          <c:yMode val="edge"/>
          <c:x val="0.13773911533722935"/>
          <c:y val="0.23345075002548715"/>
          <c:w val="0.74827049912979604"/>
          <c:h val="0.51518793174742172"/>
        </c:manualLayout>
      </c:layout>
      <c:lineChart>
        <c:grouping val="standard"/>
        <c:varyColors val="0"/>
        <c:ser>
          <c:idx val="0"/>
          <c:order val="0"/>
          <c:tx>
            <c:strRef>
              <c:f>'Consum.'!$F$56</c:f>
              <c:strCache>
                <c:ptCount val="1"/>
                <c:pt idx="0">
                  <c:v>Consum per càpita (kg)</c:v>
                </c:pt>
              </c:strCache>
            </c:strRef>
          </c:tx>
          <c:spPr>
            <a:ln>
              <a:solidFill>
                <a:srgbClr val="3C9B32"/>
              </a:solidFill>
            </a:ln>
          </c:spPr>
          <c:marker>
            <c:symbol val="circle"/>
            <c:size val="5"/>
            <c:spPr>
              <a:solidFill>
                <a:srgbClr val="3C9B32"/>
              </a:solidFill>
              <a:ln>
                <a:solidFill>
                  <a:srgbClr val="3C9B32"/>
                </a:solidFill>
              </a:ln>
            </c:spPr>
          </c:marker>
          <c:cat>
            <c:numRef>
              <c:f>'Consum.'!$C$14:$I$14</c:f>
              <c:numCache>
                <c:formatCode>General</c:formatCode>
                <c:ptCount val="7"/>
                <c:pt idx="0">
                  <c:v>2015</c:v>
                </c:pt>
                <c:pt idx="1">
                  <c:v>2016</c:v>
                </c:pt>
                <c:pt idx="2">
                  <c:v>2017</c:v>
                </c:pt>
                <c:pt idx="3">
                  <c:v>2018</c:v>
                </c:pt>
                <c:pt idx="4">
                  <c:v>2019</c:v>
                </c:pt>
                <c:pt idx="5">
                  <c:v>2020</c:v>
                </c:pt>
                <c:pt idx="6">
                  <c:v>2021</c:v>
                </c:pt>
              </c:numCache>
            </c:numRef>
          </c:cat>
          <c:val>
            <c:numRef>
              <c:f>('Consum.'!$F$98,'Consum.'!$M$86,'Consum.'!$F$86,'Consum.'!$M$74,'Consum.'!$F$74,'Consum.'!$M$62,'Consum.'!$F$62)</c:f>
              <c:numCache>
                <c:formatCode>#,##0.00</c:formatCode>
                <c:ptCount val="7"/>
                <c:pt idx="0">
                  <c:v>5.4773000000000002E-2</c:v>
                </c:pt>
                <c:pt idx="1">
                  <c:v>7.9014000000000001E-2</c:v>
                </c:pt>
                <c:pt idx="2">
                  <c:v>5.8220000000000001E-2</c:v>
                </c:pt>
                <c:pt idx="3">
                  <c:v>7.630593918504E-2</c:v>
                </c:pt>
                <c:pt idx="4">
                  <c:v>8.4385926328156308E-2</c:v>
                </c:pt>
                <c:pt idx="5">
                  <c:v>6.0761860867524213E-2</c:v>
                </c:pt>
                <c:pt idx="6">
                  <c:v>1.6759796738727448E-2</c:v>
                </c:pt>
              </c:numCache>
            </c:numRef>
          </c:val>
          <c:smooth val="0"/>
          <c:extLst>
            <c:ext xmlns:c16="http://schemas.microsoft.com/office/drawing/2014/chart" uri="{C3380CC4-5D6E-409C-BE32-E72D297353CC}">
              <c16:uniqueId val="{00000000-BC7C-46A1-8117-BD29B8C5D169}"/>
            </c:ext>
          </c:extLst>
        </c:ser>
        <c:dLbls>
          <c:showLegendKey val="0"/>
          <c:showVal val="0"/>
          <c:showCatName val="0"/>
          <c:showSerName val="0"/>
          <c:showPercent val="0"/>
          <c:showBubbleSize val="0"/>
        </c:dLbls>
        <c:marker val="1"/>
        <c:smooth val="0"/>
        <c:axId val="365588592"/>
        <c:axId val="365582320"/>
      </c:lineChart>
      <c:lineChart>
        <c:grouping val="standard"/>
        <c:varyColors val="0"/>
        <c:ser>
          <c:idx val="1"/>
          <c:order val="1"/>
          <c:tx>
            <c:strRef>
              <c:f>'Consum.'!$G$56</c:f>
              <c:strCache>
                <c:ptCount val="1"/>
                <c:pt idx="0">
                  <c:v>Despesa per càpita (€)</c:v>
                </c:pt>
              </c:strCache>
            </c:strRef>
          </c:tx>
          <c:spPr>
            <a:ln>
              <a:solidFill>
                <a:srgbClr val="C3C63A"/>
              </a:solidFill>
            </a:ln>
          </c:spPr>
          <c:marker>
            <c:symbol val="circle"/>
            <c:size val="5"/>
            <c:spPr>
              <a:solidFill>
                <a:srgbClr val="C3C63A"/>
              </a:solidFill>
              <a:ln>
                <a:solidFill>
                  <a:srgbClr val="C3C63A"/>
                </a:solidFill>
              </a:ln>
            </c:spPr>
          </c:marker>
          <c:cat>
            <c:numRef>
              <c:f>'Consum.'!$C$14:$I$14</c:f>
              <c:numCache>
                <c:formatCode>General</c:formatCode>
                <c:ptCount val="7"/>
                <c:pt idx="0">
                  <c:v>2015</c:v>
                </c:pt>
                <c:pt idx="1">
                  <c:v>2016</c:v>
                </c:pt>
                <c:pt idx="2">
                  <c:v>2017</c:v>
                </c:pt>
                <c:pt idx="3">
                  <c:v>2018</c:v>
                </c:pt>
                <c:pt idx="4">
                  <c:v>2019</c:v>
                </c:pt>
                <c:pt idx="5">
                  <c:v>2020</c:v>
                </c:pt>
                <c:pt idx="6">
                  <c:v>2021</c:v>
                </c:pt>
              </c:numCache>
            </c:numRef>
          </c:cat>
          <c:val>
            <c:numRef>
              <c:f>('Consum.'!$G$98,'Consum.'!$N$86,'Consum.'!$G$86,'Consum.'!$N$74,'Consum.'!$G$74,'Consum.'!$N$62,'Consum.'!$G$62)</c:f>
              <c:numCache>
                <c:formatCode>#,##0.00</c:formatCode>
                <c:ptCount val="7"/>
                <c:pt idx="0">
                  <c:v>0.45346199999999998</c:v>
                </c:pt>
                <c:pt idx="1">
                  <c:v>0.69087900000000002</c:v>
                </c:pt>
                <c:pt idx="2">
                  <c:v>0.55702499999999999</c:v>
                </c:pt>
                <c:pt idx="3">
                  <c:v>0.7074345360349501</c:v>
                </c:pt>
                <c:pt idx="4">
                  <c:v>0.71316454058238621</c:v>
                </c:pt>
                <c:pt idx="5">
                  <c:v>0.53316523042016406</c:v>
                </c:pt>
                <c:pt idx="6">
                  <c:v>0.15396093270737926</c:v>
                </c:pt>
              </c:numCache>
            </c:numRef>
          </c:val>
          <c:smooth val="0"/>
          <c:extLst>
            <c:ext xmlns:c16="http://schemas.microsoft.com/office/drawing/2014/chart" uri="{C3380CC4-5D6E-409C-BE32-E72D297353CC}">
              <c16:uniqueId val="{00000001-BC7C-46A1-8117-BD29B8C5D169}"/>
            </c:ext>
          </c:extLst>
        </c:ser>
        <c:dLbls>
          <c:showLegendKey val="0"/>
          <c:showVal val="0"/>
          <c:showCatName val="0"/>
          <c:showSerName val="0"/>
          <c:showPercent val="0"/>
          <c:showBubbleSize val="0"/>
        </c:dLbls>
        <c:marker val="1"/>
        <c:smooth val="0"/>
        <c:axId val="712553624"/>
        <c:axId val="712524104"/>
      </c:lineChart>
      <c:catAx>
        <c:axId val="365588592"/>
        <c:scaling>
          <c:orientation val="minMax"/>
        </c:scaling>
        <c:delete val="0"/>
        <c:axPos val="b"/>
        <c:title>
          <c:tx>
            <c:rich>
              <a:bodyPr rot="5400000" vert="horz"/>
              <a:lstStyle/>
              <a:p>
                <a:pPr>
                  <a:defRPr sz="900"/>
                </a:pPr>
                <a:r>
                  <a:rPr lang="ca-ES" sz="900"/>
                  <a:t>EUROS</a:t>
                </a:r>
              </a:p>
            </c:rich>
          </c:tx>
          <c:layout>
            <c:manualLayout>
              <c:xMode val="edge"/>
              <c:yMode val="edge"/>
              <c:x val="0.95363631762168588"/>
              <c:y val="0.43653979336068371"/>
            </c:manualLayout>
          </c:layout>
          <c:overlay val="0"/>
          <c:spPr>
            <a:noFill/>
            <a:ln w="25400">
              <a:noFill/>
            </a:ln>
          </c:spPr>
        </c:title>
        <c:numFmt formatCode="General" sourceLinked="1"/>
        <c:majorTickMark val="out"/>
        <c:minorTickMark val="none"/>
        <c:tickLblPos val="nextTo"/>
        <c:spPr>
          <a:noFill/>
          <a:ln w="9525" cap="flat" cmpd="sng" algn="ctr">
            <a:solidFill>
              <a:sysClr val="windowText" lastClr="000000"/>
            </a:solidFill>
            <a:round/>
          </a:ln>
          <a:effectLst/>
        </c:spPr>
        <c:txPr>
          <a:bodyPr rot="-2700000" vert="horz"/>
          <a:lstStyle/>
          <a:p>
            <a:pPr>
              <a:defRPr/>
            </a:pPr>
            <a:endParaRPr lang="ca-ES"/>
          </a:p>
        </c:txPr>
        <c:crossAx val="365582320"/>
        <c:crosses val="autoZero"/>
        <c:auto val="1"/>
        <c:lblAlgn val="ctr"/>
        <c:lblOffset val="100"/>
        <c:noMultiLvlLbl val="0"/>
      </c:catAx>
      <c:valAx>
        <c:axId val="365582320"/>
        <c:scaling>
          <c:orientation val="minMax"/>
          <c:max val="0.30000000000000004"/>
          <c:min val="0"/>
        </c:scaling>
        <c:delete val="0"/>
        <c:axPos val="l"/>
        <c:majorGridlines>
          <c:spPr>
            <a:ln w="9525" cap="flat" cmpd="sng" algn="ctr">
              <a:solidFill>
                <a:sysClr val="windowText" lastClr="000000"/>
              </a:solidFill>
              <a:round/>
            </a:ln>
            <a:effectLst/>
          </c:spPr>
        </c:majorGridlines>
        <c:title>
          <c:tx>
            <c:rich>
              <a:bodyPr/>
              <a:lstStyle/>
              <a:p>
                <a:pPr>
                  <a:defRPr sz="900"/>
                </a:pPr>
                <a:r>
                  <a:rPr lang="ca-ES" sz="900"/>
                  <a:t>kg</a:t>
                </a:r>
              </a:p>
            </c:rich>
          </c:tx>
          <c:layout>
            <c:manualLayout>
              <c:xMode val="edge"/>
              <c:yMode val="edge"/>
              <c:x val="3.9997772123173084E-2"/>
              <c:y val="0.40990427065090485"/>
            </c:manualLayout>
          </c:layout>
          <c:overlay val="0"/>
          <c:spPr>
            <a:noFill/>
            <a:ln w="25400">
              <a:noFill/>
            </a:ln>
          </c:spPr>
        </c:title>
        <c:numFmt formatCode="0.00" sourceLinked="0"/>
        <c:majorTickMark val="none"/>
        <c:minorTickMark val="none"/>
        <c:tickLblPos val="nextTo"/>
        <c:spPr>
          <a:noFill/>
          <a:ln w="9525">
            <a:solidFill>
              <a:sysClr val="windowText" lastClr="000000"/>
            </a:solidFill>
          </a:ln>
        </c:spPr>
        <c:txPr>
          <a:bodyPr rot="0" vert="horz"/>
          <a:lstStyle/>
          <a:p>
            <a:pPr>
              <a:defRPr/>
            </a:pPr>
            <a:endParaRPr lang="ca-ES"/>
          </a:p>
        </c:txPr>
        <c:crossAx val="365588592"/>
        <c:crosses val="autoZero"/>
        <c:crossBetween val="between"/>
        <c:majorUnit val="5.000000000000001E-2"/>
      </c:valAx>
      <c:valAx>
        <c:axId val="712524104"/>
        <c:scaling>
          <c:orientation val="minMax"/>
          <c:max val="0.8"/>
          <c:min val="0"/>
        </c:scaling>
        <c:delete val="0"/>
        <c:axPos val="r"/>
        <c:numFmt formatCode="#,##0.00" sourceLinked="1"/>
        <c:majorTickMark val="out"/>
        <c:minorTickMark val="none"/>
        <c:tickLblPos val="nextTo"/>
        <c:crossAx val="712553624"/>
        <c:crosses val="max"/>
        <c:crossBetween val="between"/>
      </c:valAx>
      <c:catAx>
        <c:axId val="712553624"/>
        <c:scaling>
          <c:orientation val="minMax"/>
        </c:scaling>
        <c:delete val="1"/>
        <c:axPos val="b"/>
        <c:numFmt formatCode="General" sourceLinked="1"/>
        <c:majorTickMark val="out"/>
        <c:minorTickMark val="none"/>
        <c:tickLblPos val="nextTo"/>
        <c:crossAx val="712524104"/>
        <c:crosses val="autoZero"/>
        <c:auto val="1"/>
        <c:lblAlgn val="ctr"/>
        <c:lblOffset val="100"/>
        <c:noMultiLvlLbl val="0"/>
      </c:catAx>
      <c:spPr>
        <a:noFill/>
        <a:ln>
          <a:solidFill>
            <a:sysClr val="windowText" lastClr="000000"/>
          </a:solidFill>
        </a:ln>
      </c:spPr>
    </c:plotArea>
    <c:legend>
      <c:legendPos val="b"/>
      <c:layout>
        <c:manualLayout>
          <c:xMode val="edge"/>
          <c:yMode val="edge"/>
          <c:x val="0.22559460539341894"/>
          <c:y val="0.90673774946652741"/>
          <c:w val="0.50569298832337217"/>
          <c:h val="7.5000733126447935E-2"/>
        </c:manualLayout>
      </c:layout>
      <c:overlay val="0"/>
      <c:spPr>
        <a:noFill/>
        <a:ln w="25400">
          <a:noFill/>
        </a:ln>
      </c:sp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00" b="0" i="0" u="none" strike="noStrike" baseline="0">
          <a:solidFill>
            <a:srgbClr val="000000"/>
          </a:solidFill>
          <a:latin typeface="Helvetica" panose="020B0604020202030204" pitchFamily="34" charset="0"/>
          <a:ea typeface="Calibri"/>
          <a:cs typeface="Calibri"/>
        </a:defRPr>
      </a:pPr>
      <a:endParaRPr lang="ca-E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808000"/>
                </a:solidFill>
                <a:latin typeface="Arial"/>
                <a:ea typeface="Arial"/>
                <a:cs typeface="Arial"/>
              </a:defRPr>
            </a:pPr>
            <a:r>
              <a:rPr lang="ca-ES" sz="1000" b="1" i="0" u="none" strike="noStrike" kern="1200" baseline="0">
                <a:solidFill>
                  <a:schemeClr val="bg1">
                    <a:lumMod val="50000"/>
                  </a:schemeClr>
                </a:solidFill>
                <a:latin typeface="Helvetica" panose="020B0604020202020204" pitchFamily="34" charset="0"/>
                <a:ea typeface="Arial"/>
                <a:cs typeface="Helvetica" panose="020B0604020202020204" pitchFamily="34" charset="0"/>
              </a:rPr>
              <a:t>EVOLUCIÓ DEL COMERÇ EXTERIOR  
D'ARRÒS</a:t>
            </a:r>
          </a:p>
        </c:rich>
      </c:tx>
      <c:layout>
        <c:manualLayout>
          <c:xMode val="edge"/>
          <c:yMode val="edge"/>
          <c:x val="0.37514313947002587"/>
          <c:y val="4.6784190811100065E-2"/>
        </c:manualLayout>
      </c:layout>
      <c:overlay val="0"/>
      <c:spPr>
        <a:noFill/>
        <a:ln w="25400">
          <a:noFill/>
        </a:ln>
      </c:spPr>
    </c:title>
    <c:autoTitleDeleted val="0"/>
    <c:plotArea>
      <c:layout>
        <c:manualLayout>
          <c:layoutTarget val="inner"/>
          <c:xMode val="edge"/>
          <c:yMode val="edge"/>
          <c:x val="7.4244969219527404E-2"/>
          <c:y val="0.14222626589688184"/>
          <c:w val="0.85112517974182411"/>
          <c:h val="0.65065567738612129"/>
        </c:manualLayout>
      </c:layout>
      <c:barChart>
        <c:barDir val="col"/>
        <c:grouping val="clustered"/>
        <c:varyColors val="0"/>
        <c:ser>
          <c:idx val="0"/>
          <c:order val="0"/>
          <c:tx>
            <c:strRef>
              <c:f>'Comerç ext. (t)'!$A$6:$U$6</c:f>
              <c:strCache>
                <c:ptCount val="21"/>
                <c:pt idx="0">
                  <c:v>Importacions</c:v>
                </c:pt>
              </c:strCache>
            </c:strRef>
          </c:tx>
          <c:spPr>
            <a:solidFill>
              <a:srgbClr val="008000"/>
            </a:solidFill>
            <a:ln w="12700">
              <a:solidFill>
                <a:srgbClr val="000000"/>
              </a:solidFill>
              <a:prstDash val="solid"/>
            </a:ln>
          </c:spPr>
          <c:invertIfNegative val="0"/>
          <c:cat>
            <c:strRef>
              <c:f>'Comerç ext. (t)'!$B$7:$X$7</c:f>
              <c:strCach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 (P)</c:v>
                </c:pt>
              </c:strCache>
            </c:strRef>
          </c:cat>
          <c:val>
            <c:numRef>
              <c:f>'Comerç ext. (t)'!$B$14:$X$14</c:f>
              <c:numCache>
                <c:formatCode>#,##0</c:formatCode>
                <c:ptCount val="23"/>
                <c:pt idx="0">
                  <c:v>19672.7153</c:v>
                </c:pt>
                <c:pt idx="1">
                  <c:v>14596.86256</c:v>
                </c:pt>
                <c:pt idx="2">
                  <c:v>9636.884</c:v>
                </c:pt>
                <c:pt idx="3">
                  <c:v>5467.2560999999996</c:v>
                </c:pt>
                <c:pt idx="4">
                  <c:v>6566.8960500000003</c:v>
                </c:pt>
                <c:pt idx="5">
                  <c:v>13720.35615</c:v>
                </c:pt>
                <c:pt idx="6">
                  <c:v>11219.781220000001</c:v>
                </c:pt>
                <c:pt idx="7">
                  <c:v>9468.4595800000006</c:v>
                </c:pt>
                <c:pt idx="8">
                  <c:v>11774.806270000001</c:v>
                </c:pt>
                <c:pt idx="9">
                  <c:v>16931.778259999999</c:v>
                </c:pt>
                <c:pt idx="10">
                  <c:v>15668.251699999999</c:v>
                </c:pt>
                <c:pt idx="11">
                  <c:v>12875.409489999998</c:v>
                </c:pt>
                <c:pt idx="12">
                  <c:v>19904.375637000001</c:v>
                </c:pt>
                <c:pt idx="13">
                  <c:v>14790.764319999998</c:v>
                </c:pt>
                <c:pt idx="14">
                  <c:v>18230.388112000001</c:v>
                </c:pt>
                <c:pt idx="15">
                  <c:v>16892.139515999999</c:v>
                </c:pt>
                <c:pt idx="16">
                  <c:v>20909.601274000001</c:v>
                </c:pt>
                <c:pt idx="17">
                  <c:v>19475.883699999998</c:v>
                </c:pt>
                <c:pt idx="18">
                  <c:v>22941.339376999997</c:v>
                </c:pt>
                <c:pt idx="19">
                  <c:v>23011.702359999999</c:v>
                </c:pt>
                <c:pt idx="20">
                  <c:v>26555.816796999999</c:v>
                </c:pt>
                <c:pt idx="21">
                  <c:v>25147.252185999998</c:v>
                </c:pt>
                <c:pt idx="22">
                  <c:v>22150.780205999999</c:v>
                </c:pt>
              </c:numCache>
            </c:numRef>
          </c:val>
          <c:extLst>
            <c:ext xmlns:c16="http://schemas.microsoft.com/office/drawing/2014/chart" uri="{C3380CC4-5D6E-409C-BE32-E72D297353CC}">
              <c16:uniqueId val="{00000000-0104-4479-8483-A83681E3E352}"/>
            </c:ext>
          </c:extLst>
        </c:ser>
        <c:ser>
          <c:idx val="1"/>
          <c:order val="1"/>
          <c:tx>
            <c:strRef>
              <c:f>'Comerç ext. (t)'!$A$19:$U$19</c:f>
              <c:strCache>
                <c:ptCount val="21"/>
                <c:pt idx="0">
                  <c:v>Exportacions</c:v>
                </c:pt>
              </c:strCache>
            </c:strRef>
          </c:tx>
          <c:spPr>
            <a:solidFill>
              <a:srgbClr val="99CC00"/>
            </a:solidFill>
            <a:ln w="12700">
              <a:solidFill>
                <a:srgbClr val="000000"/>
              </a:solidFill>
              <a:prstDash val="solid"/>
            </a:ln>
          </c:spPr>
          <c:invertIfNegative val="0"/>
          <c:cat>
            <c:strRef>
              <c:f>'Comerç ext. (t)'!$B$7:$X$7</c:f>
              <c:strCach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 (P)</c:v>
                </c:pt>
              </c:strCache>
            </c:strRef>
          </c:cat>
          <c:val>
            <c:numRef>
              <c:f>'Comerç ext. (t)'!$B$27:$X$27</c:f>
              <c:numCache>
                <c:formatCode>#,##0</c:formatCode>
                <c:ptCount val="23"/>
                <c:pt idx="0">
                  <c:v>8608.4539999999997</c:v>
                </c:pt>
                <c:pt idx="1">
                  <c:v>11895.733</c:v>
                </c:pt>
                <c:pt idx="2">
                  <c:v>17074.065000000002</c:v>
                </c:pt>
                <c:pt idx="3">
                  <c:v>22043.230195</c:v>
                </c:pt>
                <c:pt idx="4">
                  <c:v>31377.907179999995</c:v>
                </c:pt>
                <c:pt idx="5">
                  <c:v>31649.75243</c:v>
                </c:pt>
                <c:pt idx="6">
                  <c:v>24820.469079999995</c:v>
                </c:pt>
                <c:pt idx="7">
                  <c:v>27436.877062</c:v>
                </c:pt>
                <c:pt idx="8">
                  <c:v>55144.84345</c:v>
                </c:pt>
                <c:pt idx="9">
                  <c:v>28214.546650000004</c:v>
                </c:pt>
                <c:pt idx="10">
                  <c:v>19938.557480000003</c:v>
                </c:pt>
                <c:pt idx="11">
                  <c:v>40039.387800000004</c:v>
                </c:pt>
                <c:pt idx="12">
                  <c:v>40162.898749999993</c:v>
                </c:pt>
                <c:pt idx="13">
                  <c:v>33811.380390000006</c:v>
                </c:pt>
                <c:pt idx="14">
                  <c:v>46591.213126000002</c:v>
                </c:pt>
                <c:pt idx="15">
                  <c:v>45563.474393000019</c:v>
                </c:pt>
                <c:pt idx="16">
                  <c:v>30951.919050000008</c:v>
                </c:pt>
                <c:pt idx="17">
                  <c:v>29229.857619999999</c:v>
                </c:pt>
                <c:pt idx="18">
                  <c:v>15821.679020000001</c:v>
                </c:pt>
                <c:pt idx="19">
                  <c:v>19391.249301999997</c:v>
                </c:pt>
                <c:pt idx="20">
                  <c:v>17977.884796999999</c:v>
                </c:pt>
                <c:pt idx="21">
                  <c:v>20891.561388000002</c:v>
                </c:pt>
                <c:pt idx="22">
                  <c:v>12802.505380000004</c:v>
                </c:pt>
              </c:numCache>
            </c:numRef>
          </c:val>
          <c:extLst>
            <c:ext xmlns:c16="http://schemas.microsoft.com/office/drawing/2014/chart" uri="{C3380CC4-5D6E-409C-BE32-E72D297353CC}">
              <c16:uniqueId val="{00000001-0104-4479-8483-A83681E3E352}"/>
            </c:ext>
          </c:extLst>
        </c:ser>
        <c:dLbls>
          <c:showLegendKey val="0"/>
          <c:showVal val="0"/>
          <c:showCatName val="0"/>
          <c:showSerName val="0"/>
          <c:showPercent val="0"/>
          <c:showBubbleSize val="0"/>
        </c:dLbls>
        <c:gapWidth val="150"/>
        <c:axId val="779144952"/>
        <c:axId val="1"/>
      </c:barChart>
      <c:lineChart>
        <c:grouping val="standard"/>
        <c:varyColors val="0"/>
        <c:ser>
          <c:idx val="2"/>
          <c:order val="2"/>
          <c:tx>
            <c:strRef>
              <c:f>'Comerç ext. (t)'!$A$32:$U$32</c:f>
              <c:strCache>
                <c:ptCount val="21"/>
                <c:pt idx="0">
                  <c:v>Taxa de cobertura</c:v>
                </c:pt>
              </c:strCache>
            </c:strRef>
          </c:tx>
          <c:spPr>
            <a:ln w="22225">
              <a:solidFill>
                <a:srgbClr val="FF0000"/>
              </a:solidFill>
              <a:prstDash val="solid"/>
            </a:ln>
          </c:spPr>
          <c:marker>
            <c:symbol val="circle"/>
            <c:size val="5"/>
            <c:spPr>
              <a:solidFill>
                <a:srgbClr val="FF0000"/>
              </a:solidFill>
              <a:ln w="15875">
                <a:solidFill>
                  <a:srgbClr val="FF0000"/>
                </a:solidFill>
              </a:ln>
            </c:spPr>
          </c:marker>
          <c:cat>
            <c:strRef>
              <c:f>'Comerç ext. (t)'!$B$7:$X$7</c:f>
              <c:strCach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 (P)</c:v>
                </c:pt>
              </c:strCache>
            </c:strRef>
          </c:cat>
          <c:val>
            <c:numRef>
              <c:f>'Comerç ext. (t)'!$B$40:$X$40</c:f>
              <c:numCache>
                <c:formatCode>#,##0</c:formatCode>
                <c:ptCount val="23"/>
                <c:pt idx="0">
                  <c:v>43.758341788232961</c:v>
                </c:pt>
                <c:pt idx="1">
                  <c:v>81.495136034219129</c:v>
                </c:pt>
                <c:pt idx="2">
                  <c:v>177.17412599342279</c:v>
                </c:pt>
                <c:pt idx="3">
                  <c:v>403.18634780982734</c:v>
                </c:pt>
                <c:pt idx="4">
                  <c:v>477.81945901214613</c:v>
                </c:pt>
                <c:pt idx="5">
                  <c:v>230.67733872199813</c:v>
                </c:pt>
                <c:pt idx="6">
                  <c:v>221.22061556562147</c:v>
                </c:pt>
                <c:pt idx="7">
                  <c:v>289.77128571108074</c:v>
                </c:pt>
                <c:pt idx="8">
                  <c:v>468.32909336690085</c:v>
                </c:pt>
                <c:pt idx="9">
                  <c:v>166.63664156679079</c:v>
                </c:pt>
                <c:pt idx="10">
                  <c:v>127.25451353324893</c:v>
                </c:pt>
                <c:pt idx="11">
                  <c:v>310.97564571517182</c:v>
                </c:pt>
                <c:pt idx="12">
                  <c:v>201.77924433530922</c:v>
                </c:pt>
                <c:pt idx="13">
                  <c:v>228.59792542485735</c:v>
                </c:pt>
                <c:pt idx="14">
                  <c:v>255.5689590356649</c:v>
                </c:pt>
                <c:pt idx="15">
                  <c:v>269.73181431424325</c:v>
                </c:pt>
                <c:pt idx="16">
                  <c:v>148.02730403322951</c:v>
                </c:pt>
                <c:pt idx="17">
                  <c:v>150.08231754844584</c:v>
                </c:pt>
                <c:pt idx="18">
                  <c:v>68.965803434572521</c:v>
                </c:pt>
                <c:pt idx="19">
                  <c:v>84.266904719342975</c:v>
                </c:pt>
                <c:pt idx="20">
                  <c:v>67.698481784340942</c:v>
                </c:pt>
                <c:pt idx="21">
                  <c:v>83.076915256891454</c:v>
                </c:pt>
                <c:pt idx="22">
                  <c:v>57.797085524473665</c:v>
                </c:pt>
              </c:numCache>
            </c:numRef>
          </c:val>
          <c:smooth val="0"/>
          <c:extLst>
            <c:ext xmlns:c16="http://schemas.microsoft.com/office/drawing/2014/chart" uri="{C3380CC4-5D6E-409C-BE32-E72D297353CC}">
              <c16:uniqueId val="{00000002-0104-4479-8483-A83681E3E352}"/>
            </c:ext>
          </c:extLst>
        </c:ser>
        <c:dLbls>
          <c:showLegendKey val="0"/>
          <c:showVal val="0"/>
          <c:showCatName val="0"/>
          <c:showSerName val="0"/>
          <c:showPercent val="0"/>
          <c:showBubbleSize val="0"/>
        </c:dLbls>
        <c:marker val="1"/>
        <c:smooth val="0"/>
        <c:axId val="507325792"/>
        <c:axId val="507329400"/>
      </c:lineChart>
      <c:catAx>
        <c:axId val="779144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rtl="0">
              <a:defRPr sz="1000" b="0" i="0" u="none" strike="noStrike" baseline="0">
                <a:solidFill>
                  <a:srgbClr val="000000"/>
                </a:solidFill>
                <a:latin typeface="Arial"/>
                <a:ea typeface="Arial"/>
                <a:cs typeface="Arial"/>
              </a:defRPr>
            </a:pPr>
            <a:endParaRPr lang="ca-ES"/>
          </a:p>
        </c:txPr>
        <c:crossAx val="1"/>
        <c:crosses val="autoZero"/>
        <c:auto val="1"/>
        <c:lblAlgn val="ctr"/>
        <c:lblOffset val="100"/>
        <c:noMultiLvlLbl val="0"/>
      </c:catAx>
      <c:valAx>
        <c:axId val="1"/>
        <c:scaling>
          <c:orientation val="minMax"/>
        </c:scaling>
        <c:delete val="0"/>
        <c:axPos val="l"/>
        <c:majorGridlines>
          <c:spPr>
            <a:ln w="3175">
              <a:solidFill>
                <a:srgbClr val="FFFFFF"/>
              </a:solidFill>
              <a:prstDash val="solid"/>
            </a:ln>
          </c:spPr>
        </c:majorGridlines>
        <c:title>
          <c:tx>
            <c:rich>
              <a:bodyPr rot="0" vert="horz"/>
              <a:lstStyle/>
              <a:p>
                <a:pPr>
                  <a:defRPr sz="1200" b="1"/>
                </a:pPr>
                <a:r>
                  <a:rPr lang="ca-ES" sz="1200" b="1"/>
                  <a:t>t</a:t>
                </a:r>
              </a:p>
            </c:rich>
          </c:tx>
          <c:layout>
            <c:manualLayout>
              <c:xMode val="edge"/>
              <c:yMode val="edge"/>
              <c:x val="2.5284778490056437E-2"/>
              <c:y val="4.0459730129315828E-2"/>
            </c:manualLayout>
          </c:layout>
          <c:overlay val="0"/>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779144952"/>
        <c:crosses val="autoZero"/>
        <c:crossBetween val="between"/>
      </c:valAx>
      <c:valAx>
        <c:axId val="507329400"/>
        <c:scaling>
          <c:orientation val="minMax"/>
        </c:scaling>
        <c:delete val="0"/>
        <c:axPos val="r"/>
        <c:title>
          <c:tx>
            <c:rich>
              <a:bodyPr rot="0" vert="horz"/>
              <a:lstStyle/>
              <a:p>
                <a:pPr>
                  <a:defRPr sz="1100" b="1"/>
                </a:pPr>
                <a:r>
                  <a:rPr lang="ca-ES" sz="1100" b="1"/>
                  <a:t>%</a:t>
                </a:r>
              </a:p>
            </c:rich>
          </c:tx>
          <c:layout>
            <c:manualLayout>
              <c:xMode val="edge"/>
              <c:yMode val="edge"/>
              <c:x val="0.95126621034060022"/>
              <c:y val="4.3858200817506139E-2"/>
            </c:manualLayout>
          </c:layout>
          <c:overlay val="0"/>
        </c:title>
        <c:numFmt formatCode="#,##0" sourceLinked="1"/>
        <c:majorTickMark val="out"/>
        <c:minorTickMark val="none"/>
        <c:tickLblPos val="nextTo"/>
        <c:crossAx val="507325792"/>
        <c:crosses val="max"/>
        <c:crossBetween val="between"/>
      </c:valAx>
      <c:catAx>
        <c:axId val="507325792"/>
        <c:scaling>
          <c:orientation val="minMax"/>
        </c:scaling>
        <c:delete val="1"/>
        <c:axPos val="b"/>
        <c:numFmt formatCode="General" sourceLinked="1"/>
        <c:majorTickMark val="out"/>
        <c:minorTickMark val="none"/>
        <c:tickLblPos val="nextTo"/>
        <c:crossAx val="507329400"/>
        <c:crosses val="autoZero"/>
        <c:auto val="1"/>
        <c:lblAlgn val="ctr"/>
        <c:lblOffset val="100"/>
        <c:noMultiLvlLbl val="0"/>
      </c:catAx>
      <c:spPr>
        <a:noFill/>
        <a:ln w="12700">
          <a:solidFill>
            <a:srgbClr val="FFFFFF"/>
          </a:solidFill>
          <a:prstDash val="solid"/>
        </a:ln>
      </c:spPr>
    </c:plotArea>
    <c:legend>
      <c:legendPos val="r"/>
      <c:layout>
        <c:manualLayout>
          <c:xMode val="edge"/>
          <c:yMode val="edge"/>
          <c:x val="0.33733519608970819"/>
          <c:y val="0.89635119314418732"/>
          <c:w val="0.37138414301985834"/>
          <c:h val="0.10120699228654194"/>
        </c:manualLayout>
      </c:layout>
      <c:overlay val="0"/>
      <c:spPr>
        <a:noFill/>
        <a:ln w="3175">
          <a:solidFill>
            <a:srgbClr val="FFFFFF"/>
          </a:solidFill>
          <a:prstDash val="solid"/>
        </a:ln>
      </c:spPr>
      <c:txPr>
        <a:bodyPr/>
        <a:lstStyle/>
        <a:p>
          <a:pPr>
            <a:defRPr sz="965" b="0" i="0" u="none" strike="noStrike" baseline="0">
              <a:solidFill>
                <a:srgbClr val="000000"/>
              </a:solidFill>
              <a:latin typeface="Arial"/>
              <a:ea typeface="Arial"/>
              <a:cs typeface="Arial"/>
            </a:defRPr>
          </a:pPr>
          <a:endParaRPr lang="ca-ES"/>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25" b="1" i="0" u="none" strike="noStrike" baseline="0">
                <a:solidFill>
                  <a:srgbClr val="808000"/>
                </a:solidFill>
                <a:latin typeface="Arial"/>
                <a:ea typeface="Arial"/>
                <a:cs typeface="Arial"/>
              </a:defRPr>
            </a:pPr>
            <a:r>
              <a:rPr lang="ca-ES" sz="1000">
                <a:solidFill>
                  <a:schemeClr val="bg1">
                    <a:lumMod val="50000"/>
                  </a:schemeClr>
                </a:solidFill>
                <a:latin typeface="Helvetica" panose="020B0604020202020204" pitchFamily="34" charset="0"/>
                <a:cs typeface="Helvetica" panose="020B0604020202020204" pitchFamily="34" charset="0"/>
              </a:rPr>
              <a:t>EVOLUCIÓ DEL COMERÇ EXTERIOR  
D'ARRÒS</a:t>
            </a:r>
          </a:p>
        </c:rich>
      </c:tx>
      <c:layout>
        <c:manualLayout>
          <c:xMode val="edge"/>
          <c:yMode val="edge"/>
          <c:x val="0.4326954914590686"/>
          <c:y val="6.6228749862523695E-2"/>
        </c:manualLayout>
      </c:layout>
      <c:overlay val="0"/>
      <c:spPr>
        <a:noFill/>
        <a:ln w="25400">
          <a:noFill/>
        </a:ln>
      </c:spPr>
    </c:title>
    <c:autoTitleDeleted val="0"/>
    <c:plotArea>
      <c:layout>
        <c:manualLayout>
          <c:layoutTarget val="inner"/>
          <c:xMode val="edge"/>
          <c:yMode val="edge"/>
          <c:x val="7.808806684631836E-2"/>
          <c:y val="0.16248897637795276"/>
          <c:w val="0.84815208082944804"/>
          <c:h val="0.60938602615067294"/>
        </c:manualLayout>
      </c:layout>
      <c:barChart>
        <c:barDir val="col"/>
        <c:grouping val="clustered"/>
        <c:varyColors val="0"/>
        <c:ser>
          <c:idx val="0"/>
          <c:order val="0"/>
          <c:tx>
            <c:strRef>
              <c:f>'Comerç ext. (milions€)'!$A$6:$U$6</c:f>
              <c:strCache>
                <c:ptCount val="21"/>
                <c:pt idx="0">
                  <c:v>Importacions</c:v>
                </c:pt>
              </c:strCache>
            </c:strRef>
          </c:tx>
          <c:spPr>
            <a:solidFill>
              <a:srgbClr val="008000"/>
            </a:solidFill>
            <a:ln w="12700">
              <a:solidFill>
                <a:srgbClr val="000000"/>
              </a:solidFill>
              <a:prstDash val="solid"/>
            </a:ln>
          </c:spPr>
          <c:invertIfNegative val="0"/>
          <c:cat>
            <c:strRef>
              <c:f>'Comerç ext. (milions€)'!$B$7:$X$7</c:f>
              <c:strCach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 (P)</c:v>
                </c:pt>
              </c:strCache>
            </c:strRef>
          </c:cat>
          <c:val>
            <c:numRef>
              <c:f>'Comerç ext. (milions€)'!$B$14:$X$14</c:f>
              <c:numCache>
                <c:formatCode>#,##0</c:formatCode>
                <c:ptCount val="23"/>
                <c:pt idx="0">
                  <c:v>10.031702811000002</c:v>
                </c:pt>
                <c:pt idx="1">
                  <c:v>6.4772550639999995</c:v>
                </c:pt>
                <c:pt idx="2">
                  <c:v>4.8403660999999989</c:v>
                </c:pt>
                <c:pt idx="3">
                  <c:v>3.2143931499999994</c:v>
                </c:pt>
                <c:pt idx="4">
                  <c:v>3.6589141300000008</c:v>
                </c:pt>
                <c:pt idx="5">
                  <c:v>6.9656702499999987</c:v>
                </c:pt>
                <c:pt idx="6">
                  <c:v>4.9942264100000013</c:v>
                </c:pt>
                <c:pt idx="7">
                  <c:v>4.87957062</c:v>
                </c:pt>
                <c:pt idx="8">
                  <c:v>6.4770469500000001</c:v>
                </c:pt>
                <c:pt idx="9">
                  <c:v>11.310577409999999</c:v>
                </c:pt>
                <c:pt idx="10">
                  <c:v>10.977469839999999</c:v>
                </c:pt>
                <c:pt idx="11">
                  <c:v>9.9209045299999996</c:v>
                </c:pt>
                <c:pt idx="12">
                  <c:v>11.371348839999996</c:v>
                </c:pt>
                <c:pt idx="13">
                  <c:v>11.835793810000002</c:v>
                </c:pt>
                <c:pt idx="14">
                  <c:v>14.000841770000005</c:v>
                </c:pt>
                <c:pt idx="15">
                  <c:v>13.088880670000002</c:v>
                </c:pt>
                <c:pt idx="16">
                  <c:v>14.991933429999996</c:v>
                </c:pt>
                <c:pt idx="17">
                  <c:v>13.932960659999999</c:v>
                </c:pt>
                <c:pt idx="18">
                  <c:v>16.199202789999998</c:v>
                </c:pt>
                <c:pt idx="19">
                  <c:v>16.759521839999998</c:v>
                </c:pt>
                <c:pt idx="20">
                  <c:v>20.812395279999997</c:v>
                </c:pt>
                <c:pt idx="21">
                  <c:v>18.8544603</c:v>
                </c:pt>
                <c:pt idx="22">
                  <c:v>18.067127280000001</c:v>
                </c:pt>
              </c:numCache>
            </c:numRef>
          </c:val>
          <c:extLst>
            <c:ext xmlns:c16="http://schemas.microsoft.com/office/drawing/2014/chart" uri="{C3380CC4-5D6E-409C-BE32-E72D297353CC}">
              <c16:uniqueId val="{00000000-9A2A-43B2-8AA9-4EDEFB96C96E}"/>
            </c:ext>
          </c:extLst>
        </c:ser>
        <c:ser>
          <c:idx val="1"/>
          <c:order val="1"/>
          <c:tx>
            <c:strRef>
              <c:f>'Comerç ext. (milions€)'!$A$19:$U$19</c:f>
              <c:strCache>
                <c:ptCount val="21"/>
                <c:pt idx="0">
                  <c:v>Exportacions</c:v>
                </c:pt>
              </c:strCache>
            </c:strRef>
          </c:tx>
          <c:spPr>
            <a:solidFill>
              <a:srgbClr val="99CC00"/>
            </a:solidFill>
            <a:ln w="12700">
              <a:solidFill>
                <a:srgbClr val="000000"/>
              </a:solidFill>
              <a:prstDash val="solid"/>
            </a:ln>
          </c:spPr>
          <c:invertIfNegative val="0"/>
          <c:cat>
            <c:strRef>
              <c:f>'Comerç ext. (milions€)'!$B$7:$X$7</c:f>
              <c:strCach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 (P)</c:v>
                </c:pt>
              </c:strCache>
            </c:strRef>
          </c:cat>
          <c:val>
            <c:numRef>
              <c:f>'Comerç ext. (milions€)'!$B$27:$X$27</c:f>
              <c:numCache>
                <c:formatCode>#,##0</c:formatCode>
                <c:ptCount val="23"/>
                <c:pt idx="0">
                  <c:v>4.6623057929999998</c:v>
                </c:pt>
                <c:pt idx="1">
                  <c:v>6.0296640280000009</c:v>
                </c:pt>
                <c:pt idx="2">
                  <c:v>9.2557480399999985</c:v>
                </c:pt>
                <c:pt idx="3">
                  <c:v>11.17821285</c:v>
                </c:pt>
                <c:pt idx="4">
                  <c:v>14.74754016</c:v>
                </c:pt>
                <c:pt idx="5">
                  <c:v>15.067162719999997</c:v>
                </c:pt>
                <c:pt idx="6">
                  <c:v>10.473779979999998</c:v>
                </c:pt>
                <c:pt idx="7">
                  <c:v>12.297204380000004</c:v>
                </c:pt>
                <c:pt idx="8">
                  <c:v>27.896129359999996</c:v>
                </c:pt>
                <c:pt idx="9">
                  <c:v>18.841075290000003</c:v>
                </c:pt>
                <c:pt idx="10">
                  <c:v>12.897422709999999</c:v>
                </c:pt>
                <c:pt idx="11">
                  <c:v>21.648779789999995</c:v>
                </c:pt>
                <c:pt idx="12">
                  <c:v>24.177057780000005</c:v>
                </c:pt>
                <c:pt idx="13">
                  <c:v>21.221231340000003</c:v>
                </c:pt>
                <c:pt idx="14">
                  <c:v>28.729473719999998</c:v>
                </c:pt>
                <c:pt idx="15">
                  <c:v>24.911428020000006</c:v>
                </c:pt>
                <c:pt idx="16">
                  <c:v>17.83684547</c:v>
                </c:pt>
                <c:pt idx="17">
                  <c:v>17.668952040000004</c:v>
                </c:pt>
                <c:pt idx="18">
                  <c:v>9.6072774999999986</c:v>
                </c:pt>
                <c:pt idx="19">
                  <c:v>11.330042379999997</c:v>
                </c:pt>
                <c:pt idx="20">
                  <c:v>10.939202810000001</c:v>
                </c:pt>
                <c:pt idx="21">
                  <c:v>13.366732120000002</c:v>
                </c:pt>
                <c:pt idx="22">
                  <c:v>10.4464775</c:v>
                </c:pt>
              </c:numCache>
            </c:numRef>
          </c:val>
          <c:extLst>
            <c:ext xmlns:c16="http://schemas.microsoft.com/office/drawing/2014/chart" uri="{C3380CC4-5D6E-409C-BE32-E72D297353CC}">
              <c16:uniqueId val="{00000001-9A2A-43B2-8AA9-4EDEFB96C96E}"/>
            </c:ext>
          </c:extLst>
        </c:ser>
        <c:dLbls>
          <c:showLegendKey val="0"/>
          <c:showVal val="0"/>
          <c:showCatName val="0"/>
          <c:showSerName val="0"/>
          <c:showPercent val="0"/>
          <c:showBubbleSize val="0"/>
        </c:dLbls>
        <c:gapWidth val="150"/>
        <c:axId val="234283392"/>
        <c:axId val="234285696"/>
      </c:barChart>
      <c:lineChart>
        <c:grouping val="standard"/>
        <c:varyColors val="0"/>
        <c:ser>
          <c:idx val="2"/>
          <c:order val="2"/>
          <c:tx>
            <c:strRef>
              <c:f>'Comerç ext. (milions€)'!$A$32:$U$32</c:f>
              <c:strCache>
                <c:ptCount val="21"/>
                <c:pt idx="0">
                  <c:v>Taxa de cobertura</c:v>
                </c:pt>
              </c:strCache>
            </c:strRef>
          </c:tx>
          <c:spPr>
            <a:ln w="19050">
              <a:solidFill>
                <a:srgbClr val="FF0000"/>
              </a:solidFill>
              <a:prstDash val="solid"/>
            </a:ln>
          </c:spPr>
          <c:marker>
            <c:symbol val="circle"/>
            <c:size val="5"/>
            <c:spPr>
              <a:solidFill>
                <a:srgbClr val="FF0000"/>
              </a:solidFill>
              <a:ln w="15875">
                <a:solidFill>
                  <a:srgbClr val="FF0000"/>
                </a:solidFill>
              </a:ln>
            </c:spPr>
          </c:marker>
          <c:cat>
            <c:strRef>
              <c:f>'Comerç ext. (milions€)'!$B$7:$X$7</c:f>
              <c:strCach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 (P)</c:v>
                </c:pt>
              </c:strCache>
            </c:strRef>
          </c:cat>
          <c:val>
            <c:numRef>
              <c:f>'Comerç ext. (milions€)'!$B$40:$X$40</c:f>
              <c:numCache>
                <c:formatCode>#,##0</c:formatCode>
                <c:ptCount val="23"/>
                <c:pt idx="0">
                  <c:v>46.475716843282775</c:v>
                </c:pt>
                <c:pt idx="1">
                  <c:v>93.089803758266839</c:v>
                </c:pt>
                <c:pt idx="2">
                  <c:v>191.21999966076947</c:v>
                </c:pt>
                <c:pt idx="3">
                  <c:v>347.75499848237297</c:v>
                </c:pt>
                <c:pt idx="4">
                  <c:v>403.05783727151851</c:v>
                </c:pt>
                <c:pt idx="5">
                  <c:v>216.30600041682996</c:v>
                </c:pt>
                <c:pt idx="6">
                  <c:v>209.7177644775619</c:v>
                </c:pt>
                <c:pt idx="7">
                  <c:v>252.01406717216452</c:v>
                </c:pt>
                <c:pt idx="8">
                  <c:v>430.69209742257613</c:v>
                </c:pt>
                <c:pt idx="9">
                  <c:v>166.57925238495852</c:v>
                </c:pt>
                <c:pt idx="10">
                  <c:v>117.4899398311624</c:v>
                </c:pt>
                <c:pt idx="11">
                  <c:v>218.21376996962186</c:v>
                </c:pt>
                <c:pt idx="12">
                  <c:v>212.61380791480508</c:v>
                </c:pt>
                <c:pt idx="13">
                  <c:v>179.29706854195356</c:v>
                </c:pt>
                <c:pt idx="14">
                  <c:v>205.19818873719041</c:v>
                </c:pt>
                <c:pt idx="15">
                  <c:v>190.32512136119891</c:v>
                </c:pt>
                <c:pt idx="16">
                  <c:v>118.97628516884366</c:v>
                </c:pt>
                <c:pt idx="17">
                  <c:v>126.81405245566815</c:v>
                </c:pt>
                <c:pt idx="18">
                  <c:v>59.30710063047492</c:v>
                </c:pt>
                <c:pt idx="19">
                  <c:v>67.603613564669558</c:v>
                </c:pt>
                <c:pt idx="20">
                  <c:v>52.560998687701279</c:v>
                </c:pt>
                <c:pt idx="21">
                  <c:v>70.894270678222497</c:v>
                </c:pt>
                <c:pt idx="22">
                  <c:v>57.820357039074331</c:v>
                </c:pt>
              </c:numCache>
            </c:numRef>
          </c:val>
          <c:smooth val="0"/>
          <c:extLst>
            <c:ext xmlns:c16="http://schemas.microsoft.com/office/drawing/2014/chart" uri="{C3380CC4-5D6E-409C-BE32-E72D297353CC}">
              <c16:uniqueId val="{00000002-9A2A-43B2-8AA9-4EDEFB96C96E}"/>
            </c:ext>
          </c:extLst>
        </c:ser>
        <c:dLbls>
          <c:showLegendKey val="0"/>
          <c:showVal val="0"/>
          <c:showCatName val="0"/>
          <c:showSerName val="0"/>
          <c:showPercent val="0"/>
          <c:showBubbleSize val="0"/>
        </c:dLbls>
        <c:marker val="1"/>
        <c:smooth val="0"/>
        <c:axId val="755547768"/>
        <c:axId val="755547112"/>
      </c:lineChart>
      <c:catAx>
        <c:axId val="234283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rtl="0">
              <a:defRPr sz="1000" b="0" i="0" u="none" strike="noStrike" baseline="0">
                <a:solidFill>
                  <a:srgbClr val="000000"/>
                </a:solidFill>
                <a:latin typeface="Arial"/>
                <a:ea typeface="Arial"/>
                <a:cs typeface="Arial"/>
              </a:defRPr>
            </a:pPr>
            <a:endParaRPr lang="ca-ES"/>
          </a:p>
        </c:txPr>
        <c:crossAx val="234285696"/>
        <c:crosses val="autoZero"/>
        <c:auto val="1"/>
        <c:lblAlgn val="ctr"/>
        <c:lblOffset val="100"/>
        <c:noMultiLvlLbl val="0"/>
      </c:catAx>
      <c:valAx>
        <c:axId val="234285696"/>
        <c:scaling>
          <c:orientation val="minMax"/>
        </c:scaling>
        <c:delete val="0"/>
        <c:axPos val="l"/>
        <c:majorGridlines>
          <c:spPr>
            <a:ln w="3175">
              <a:solidFill>
                <a:srgbClr val="FFFFFF"/>
              </a:solidFill>
              <a:prstDash val="solid"/>
            </a:ln>
          </c:spPr>
        </c:majorGridlines>
        <c:title>
          <c:tx>
            <c:rich>
              <a:bodyPr rot="0" vert="horz"/>
              <a:lstStyle/>
              <a:p>
                <a:pPr algn="ctr">
                  <a:defRPr sz="1100" b="1">
                    <a:solidFill>
                      <a:schemeClr val="dk1"/>
                    </a:solidFill>
                    <a:latin typeface="+mn-lt"/>
                    <a:ea typeface="+mn-ea"/>
                    <a:cs typeface="+mn-cs"/>
                  </a:defRPr>
                </a:pPr>
                <a:r>
                  <a:rPr lang="ca-ES" b="1"/>
                  <a:t>Milions</a:t>
                </a:r>
                <a:r>
                  <a:rPr lang="ca-ES" b="1" baseline="0"/>
                  <a:t> d'€</a:t>
                </a:r>
                <a:endParaRPr lang="ca-ES" b="1"/>
              </a:p>
            </c:rich>
          </c:tx>
          <c:layout>
            <c:manualLayout>
              <c:xMode val="edge"/>
              <c:yMode val="edge"/>
              <c:x val="2.4043402582364266E-2"/>
              <c:y val="6.0964829396325457E-2"/>
            </c:manualLayout>
          </c:layout>
          <c:overlay val="0"/>
          <c:spPr>
            <a:solidFill>
              <a:schemeClr val="lt1"/>
            </a:solidFill>
            <a:ln w="25400" cap="flat" cmpd="sng" algn="ctr">
              <a:noFill/>
              <a:prstDash val="solid"/>
            </a:ln>
            <a:effectLst/>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234283392"/>
        <c:crosses val="autoZero"/>
        <c:crossBetween val="between"/>
      </c:valAx>
      <c:valAx>
        <c:axId val="755547112"/>
        <c:scaling>
          <c:orientation val="minMax"/>
        </c:scaling>
        <c:delete val="0"/>
        <c:axPos val="r"/>
        <c:title>
          <c:tx>
            <c:rich>
              <a:bodyPr rot="0" vert="horz"/>
              <a:lstStyle/>
              <a:p>
                <a:pPr>
                  <a:defRPr sz="1050" b="1"/>
                </a:pPr>
                <a:r>
                  <a:rPr lang="ca-ES" sz="1050" b="1"/>
                  <a:t>%</a:t>
                </a:r>
              </a:p>
            </c:rich>
          </c:tx>
          <c:layout>
            <c:manualLayout>
              <c:xMode val="edge"/>
              <c:yMode val="edge"/>
              <c:x val="0.95339944103459362"/>
              <c:y val="6.1606824146981577E-2"/>
            </c:manualLayout>
          </c:layout>
          <c:overlay val="0"/>
        </c:title>
        <c:numFmt formatCode="#,##0" sourceLinked="1"/>
        <c:majorTickMark val="out"/>
        <c:minorTickMark val="none"/>
        <c:tickLblPos val="nextTo"/>
        <c:crossAx val="755547768"/>
        <c:crosses val="max"/>
        <c:crossBetween val="between"/>
      </c:valAx>
      <c:catAx>
        <c:axId val="755547768"/>
        <c:scaling>
          <c:orientation val="minMax"/>
        </c:scaling>
        <c:delete val="1"/>
        <c:axPos val="b"/>
        <c:numFmt formatCode="General" sourceLinked="1"/>
        <c:majorTickMark val="out"/>
        <c:minorTickMark val="none"/>
        <c:tickLblPos val="nextTo"/>
        <c:crossAx val="755547112"/>
        <c:crosses val="autoZero"/>
        <c:auto val="1"/>
        <c:lblAlgn val="ctr"/>
        <c:lblOffset val="100"/>
        <c:noMultiLvlLbl val="0"/>
      </c:catAx>
      <c:spPr>
        <a:noFill/>
        <a:ln w="12700">
          <a:solidFill>
            <a:srgbClr val="FFFFFF"/>
          </a:solidFill>
          <a:prstDash val="solid"/>
        </a:ln>
      </c:spPr>
    </c:plotArea>
    <c:legend>
      <c:legendPos val="r"/>
      <c:layout>
        <c:manualLayout>
          <c:xMode val="edge"/>
          <c:yMode val="edge"/>
          <c:x val="0.33122525835045619"/>
          <c:y val="0.89272624671916012"/>
          <c:w val="0.37138414301985834"/>
          <c:h val="0.10506141732283465"/>
        </c:manualLayout>
      </c:layout>
      <c:overlay val="0"/>
      <c:spPr>
        <a:noFill/>
        <a:ln w="3175">
          <a:solidFill>
            <a:srgbClr val="FFFFFF"/>
          </a:solidFill>
          <a:prstDash val="solid"/>
        </a:ln>
      </c:spPr>
      <c:txPr>
        <a:bodyPr/>
        <a:lstStyle/>
        <a:p>
          <a:pPr>
            <a:defRPr sz="1000" b="0" i="0" u="none" strike="noStrike" baseline="0">
              <a:solidFill>
                <a:srgbClr val="000000"/>
              </a:solidFill>
              <a:latin typeface="Arial"/>
              <a:ea typeface="Arial"/>
              <a:cs typeface="Arial"/>
            </a:defRPr>
          </a:pPr>
          <a:endParaRPr lang="ca-ES"/>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5" b="1" i="0" u="none" strike="noStrike" baseline="0">
                <a:solidFill>
                  <a:srgbClr val="808000"/>
                </a:solidFill>
                <a:latin typeface="Arial"/>
                <a:ea typeface="Arial"/>
                <a:cs typeface="Arial"/>
              </a:defRPr>
            </a:pPr>
            <a:r>
              <a:rPr lang="ca-ES"/>
              <a:t>EVOLUCIÓ DE LA SUPERFÍCIE DE GARROFER
A CATALUNYA</a:t>
            </a:r>
          </a:p>
        </c:rich>
      </c:tx>
      <c:overlay val="0"/>
      <c:spPr>
        <a:noFill/>
        <a:ln w="25400">
          <a:noFill/>
        </a:ln>
      </c:spPr>
    </c:title>
    <c:autoTitleDeleted val="0"/>
    <c:plotArea>
      <c:layout/>
      <c:lineChart>
        <c:grouping val="stacked"/>
        <c:varyColors val="0"/>
        <c:ser>
          <c:idx val="0"/>
          <c:order val="0"/>
          <c:tx>
            <c:v>'superfícies (ha)'!#REF!</c:v>
          </c:tx>
          <c:spPr>
            <a:ln w="25400">
              <a:solidFill>
                <a:srgbClr val="808000"/>
              </a:solidFill>
              <a:prstDash val="solid"/>
            </a:ln>
          </c:spPr>
          <c:marker>
            <c:symbol val="circle"/>
            <c:size val="4"/>
            <c:spPr>
              <a:solidFill>
                <a:srgbClr val="808000"/>
              </a:solidFill>
              <a:ln>
                <a:solidFill>
                  <a:srgbClr val="000000"/>
                </a:solidFill>
                <a:prstDash val="solid"/>
              </a:ln>
            </c:spPr>
          </c:marker>
          <c:val>
            <c:numRef>
              <c:f>'superfícies (ha)'!#REF!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'superfícies (ha)'!#REF!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38B-45E8-8EE0-43D22B10EC42}"/>
            </c:ext>
          </c:extLst>
        </c:ser>
        <c:dLbls>
          <c:showLegendKey val="0"/>
          <c:showVal val="0"/>
          <c:showCatName val="0"/>
          <c:showSerName val="0"/>
          <c:showPercent val="0"/>
          <c:showBubbleSize val="0"/>
        </c:dLbls>
        <c:marker val="1"/>
        <c:smooth val="0"/>
        <c:axId val="768645928"/>
        <c:axId val="1"/>
      </c:lineChart>
      <c:catAx>
        <c:axId val="768645928"/>
        <c:scaling>
          <c:orientation val="minMax"/>
        </c:scaling>
        <c:delete val="0"/>
        <c:axPos val="b"/>
        <c:title>
          <c:tx>
            <c:rich>
              <a:bodyPr/>
              <a:lstStyle/>
              <a:p>
                <a:pPr>
                  <a:defRPr sz="275" b="1" i="0" u="none" strike="noStrike" baseline="0">
                    <a:solidFill>
                      <a:srgbClr val="FFFFFF"/>
                    </a:solidFill>
                    <a:latin typeface="Arial"/>
                    <a:ea typeface="Arial"/>
                    <a:cs typeface="Arial"/>
                  </a:defRPr>
                </a:pPr>
                <a:r>
                  <a:rPr lang="ca-ES"/>
                  <a:t>ANYS</a:t>
                </a:r>
              </a:p>
            </c:rich>
          </c:tx>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275" b="1" i="0" u="none" strike="noStrike" baseline="0">
                    <a:solidFill>
                      <a:srgbClr val="FFFFFF"/>
                    </a:solidFill>
                    <a:latin typeface="Arial"/>
                    <a:ea typeface="Arial"/>
                    <a:cs typeface="Arial"/>
                  </a:defRPr>
                </a:pPr>
                <a:r>
                  <a:rPr lang="ca-ES"/>
                  <a:t>Ha</a:t>
                </a:r>
              </a:p>
            </c:rich>
          </c:tx>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ca-ES"/>
          </a:p>
        </c:txPr>
        <c:crossAx val="768645928"/>
        <c:crosses val="autoZero"/>
        <c:crossBetween val="between"/>
        <c:majorUnit val="200"/>
        <c:minorUnit val="10"/>
      </c:valAx>
      <c:spPr>
        <a:solidFill>
          <a:srgbClr val="FFFFFF"/>
        </a:solidFill>
        <a:ln w="12700">
          <a:solidFill>
            <a:srgbClr val="80800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paperSize="9" orientation="landscape" horizontalDpi="1200" verticalDpi="12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25" b="1" i="0" u="none" strike="noStrike" baseline="0">
                <a:solidFill>
                  <a:sysClr val="windowText" lastClr="000000"/>
                </a:solidFill>
                <a:latin typeface="Arial"/>
                <a:ea typeface="Arial"/>
                <a:cs typeface="Arial"/>
              </a:defRPr>
            </a:pPr>
            <a:r>
              <a:rPr lang="ca-ES" sz="1200" b="1" i="0" u="none" strike="noStrike" kern="1200" baseline="0">
                <a:solidFill>
                  <a:schemeClr val="bg1">
                    <a:lumMod val="50000"/>
                  </a:schemeClr>
                </a:solidFill>
                <a:effectLst/>
                <a:latin typeface="Helvetica" panose="020B0604020202020204" pitchFamily="34" charset="0"/>
                <a:ea typeface="Arial"/>
                <a:cs typeface="Helvetica" panose="020B0604020202020204" pitchFamily="34" charset="0"/>
              </a:rPr>
              <a:t>EVOLUCIÓ</a:t>
            </a:r>
            <a:r>
              <a:rPr lang="ca-ES" sz="1200">
                <a:solidFill>
                  <a:sysClr val="windowText" lastClr="000000"/>
                </a:solidFill>
                <a:latin typeface="Helvetica" panose="020B0604020202020204" pitchFamily="34" charset="0"/>
                <a:cs typeface="Helvetica" panose="020B0604020202020204" pitchFamily="34" charset="0"/>
              </a:rPr>
              <a:t> </a:t>
            </a:r>
            <a:r>
              <a:rPr lang="ca-ES" sz="1200" b="1" i="0" u="none" strike="noStrike" kern="1200" baseline="0">
                <a:solidFill>
                  <a:schemeClr val="bg1">
                    <a:lumMod val="50000"/>
                  </a:schemeClr>
                </a:solidFill>
                <a:effectLst/>
                <a:latin typeface="Helvetica" panose="020B0604020202020204" pitchFamily="34" charset="0"/>
                <a:ea typeface="Arial"/>
                <a:cs typeface="Helvetica" panose="020B0604020202020204" pitchFamily="34" charset="0"/>
              </a:rPr>
              <a:t>DE LES IMPORTACIONS DE D'ARRÒS</a:t>
            </a:r>
          </a:p>
        </c:rich>
      </c:tx>
      <c:layout>
        <c:manualLayout>
          <c:xMode val="edge"/>
          <c:yMode val="edge"/>
          <c:x val="0.30880923388522563"/>
          <c:y val="7.8691371506618715E-2"/>
        </c:manualLayout>
      </c:layout>
      <c:overlay val="0"/>
      <c:spPr>
        <a:noFill/>
        <a:ln w="25400">
          <a:noFill/>
        </a:ln>
      </c:spPr>
    </c:title>
    <c:autoTitleDeleted val="0"/>
    <c:plotArea>
      <c:layout>
        <c:manualLayout>
          <c:layoutTarget val="inner"/>
          <c:xMode val="edge"/>
          <c:yMode val="edge"/>
          <c:x val="9.6774220296453883E-2"/>
          <c:y val="0.16915577415097205"/>
          <c:w val="0.83149430281080439"/>
          <c:h val="0.60938602615067294"/>
        </c:manualLayout>
      </c:layout>
      <c:barChart>
        <c:barDir val="col"/>
        <c:grouping val="clustered"/>
        <c:varyColors val="0"/>
        <c:ser>
          <c:idx val="0"/>
          <c:order val="0"/>
          <c:tx>
            <c:strRef>
              <c:f>'C.ext. (t) COMP'!$A$6:$U$6</c:f>
              <c:strCache>
                <c:ptCount val="21"/>
                <c:pt idx="0">
                  <c:v>Espanya</c:v>
                </c:pt>
              </c:strCache>
            </c:strRef>
          </c:tx>
          <c:spPr>
            <a:solidFill>
              <a:srgbClr val="008000"/>
            </a:solidFill>
            <a:ln w="9525">
              <a:solidFill>
                <a:srgbClr val="000000"/>
              </a:solidFill>
              <a:prstDash val="solid"/>
            </a:ln>
          </c:spPr>
          <c:invertIfNegative val="0"/>
          <c:cat>
            <c:strRef>
              <c:f>'C.ext. (t) COMP'!$B$7:$X$7</c:f>
              <c:strCach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 (P)</c:v>
                </c:pt>
              </c:strCache>
            </c:strRef>
          </c:cat>
          <c:val>
            <c:numRef>
              <c:f>'C.ext. (t) COMP'!$B$14:$X$14</c:f>
              <c:numCache>
                <c:formatCode>#,##0</c:formatCode>
                <c:ptCount val="23"/>
                <c:pt idx="0">
                  <c:v>110580.29129999998</c:v>
                </c:pt>
                <c:pt idx="1">
                  <c:v>113975.62655999999</c:v>
                </c:pt>
                <c:pt idx="2">
                  <c:v>102539.6124</c:v>
                </c:pt>
                <c:pt idx="3">
                  <c:v>137602.54772</c:v>
                </c:pt>
                <c:pt idx="4">
                  <c:v>121607.43502999999</c:v>
                </c:pt>
                <c:pt idx="5">
                  <c:v>146791.24401999998</c:v>
                </c:pt>
                <c:pt idx="6">
                  <c:v>94140.549775999971</c:v>
                </c:pt>
                <c:pt idx="7">
                  <c:v>110862.24263999998</c:v>
                </c:pt>
                <c:pt idx="8">
                  <c:v>197055.61736999999</c:v>
                </c:pt>
                <c:pt idx="9">
                  <c:v>127621.07107000001</c:v>
                </c:pt>
                <c:pt idx="10">
                  <c:v>136316.72637999998</c:v>
                </c:pt>
                <c:pt idx="11">
                  <c:v>86231.803329999995</c:v>
                </c:pt>
                <c:pt idx="12">
                  <c:v>145608.56513700003</c:v>
                </c:pt>
                <c:pt idx="13">
                  <c:v>124770.80835000001</c:v>
                </c:pt>
                <c:pt idx="14">
                  <c:v>102852.66681400001</c:v>
                </c:pt>
                <c:pt idx="15">
                  <c:v>107353.87599599999</c:v>
                </c:pt>
                <c:pt idx="16">
                  <c:v>124359.14488400002</c:v>
                </c:pt>
                <c:pt idx="17">
                  <c:v>172750.88402999999</c:v>
                </c:pt>
                <c:pt idx="18">
                  <c:v>147201.84404299996</c:v>
                </c:pt>
                <c:pt idx="19">
                  <c:v>207945.09330799998</c:v>
                </c:pt>
                <c:pt idx="20">
                  <c:v>210227.01399800001</c:v>
                </c:pt>
                <c:pt idx="21">
                  <c:v>218118.91419099999</c:v>
                </c:pt>
                <c:pt idx="22">
                  <c:v>287939.07504800003</c:v>
                </c:pt>
              </c:numCache>
            </c:numRef>
          </c:val>
          <c:extLst>
            <c:ext xmlns:c16="http://schemas.microsoft.com/office/drawing/2014/chart" uri="{C3380CC4-5D6E-409C-BE32-E72D297353CC}">
              <c16:uniqueId val="{00000000-9A2A-43B2-8AA9-4EDEFB96C96E}"/>
            </c:ext>
          </c:extLst>
        </c:ser>
        <c:ser>
          <c:idx val="1"/>
          <c:order val="1"/>
          <c:tx>
            <c:strRef>
              <c:f>'C.ext. (t) COMP'!$A$19:$U$19</c:f>
              <c:strCache>
                <c:ptCount val="21"/>
                <c:pt idx="0">
                  <c:v>Catalunya</c:v>
                </c:pt>
              </c:strCache>
            </c:strRef>
          </c:tx>
          <c:spPr>
            <a:solidFill>
              <a:srgbClr val="99CC00"/>
            </a:solidFill>
            <a:ln w="9525">
              <a:solidFill>
                <a:srgbClr val="000000"/>
              </a:solidFill>
              <a:prstDash val="solid"/>
            </a:ln>
          </c:spPr>
          <c:invertIfNegative val="0"/>
          <c:cat>
            <c:strRef>
              <c:f>'C.ext. (t) COMP'!$B$7:$X$7</c:f>
              <c:strCach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 (P)</c:v>
                </c:pt>
              </c:strCache>
            </c:strRef>
          </c:cat>
          <c:val>
            <c:numRef>
              <c:f>'C.ext. (t) COMP'!$B$27:$X$27</c:f>
              <c:numCache>
                <c:formatCode>#,##0</c:formatCode>
                <c:ptCount val="23"/>
                <c:pt idx="0">
                  <c:v>19672.7153</c:v>
                </c:pt>
                <c:pt idx="1">
                  <c:v>14596.86256</c:v>
                </c:pt>
                <c:pt idx="2">
                  <c:v>9636.884</c:v>
                </c:pt>
                <c:pt idx="3">
                  <c:v>5467.2560999999996</c:v>
                </c:pt>
                <c:pt idx="4">
                  <c:v>6566.8960500000003</c:v>
                </c:pt>
                <c:pt idx="5">
                  <c:v>13720.35615</c:v>
                </c:pt>
                <c:pt idx="6">
                  <c:v>11219.781220000001</c:v>
                </c:pt>
                <c:pt idx="7">
                  <c:v>9468.4595800000006</c:v>
                </c:pt>
                <c:pt idx="8">
                  <c:v>11774.806270000001</c:v>
                </c:pt>
                <c:pt idx="9">
                  <c:v>16931.778259999999</c:v>
                </c:pt>
                <c:pt idx="10">
                  <c:v>15668.251699999999</c:v>
                </c:pt>
                <c:pt idx="11">
                  <c:v>12875.409489999998</c:v>
                </c:pt>
                <c:pt idx="12">
                  <c:v>19904.375637000001</c:v>
                </c:pt>
                <c:pt idx="13">
                  <c:v>14790.764319999998</c:v>
                </c:pt>
                <c:pt idx="14">
                  <c:v>18230.388112000001</c:v>
                </c:pt>
                <c:pt idx="15">
                  <c:v>16892.139515999999</c:v>
                </c:pt>
                <c:pt idx="16">
                  <c:v>20909.601274000001</c:v>
                </c:pt>
                <c:pt idx="17">
                  <c:v>19475.883699999998</c:v>
                </c:pt>
                <c:pt idx="18">
                  <c:v>22941.339376999997</c:v>
                </c:pt>
                <c:pt idx="19">
                  <c:v>23011.702359999999</c:v>
                </c:pt>
                <c:pt idx="20">
                  <c:v>26555.816796999999</c:v>
                </c:pt>
                <c:pt idx="21">
                  <c:v>25147.252185999998</c:v>
                </c:pt>
                <c:pt idx="22">
                  <c:v>22150.780205999999</c:v>
                </c:pt>
              </c:numCache>
            </c:numRef>
          </c:val>
          <c:extLst>
            <c:ext xmlns:c16="http://schemas.microsoft.com/office/drawing/2014/chart" uri="{C3380CC4-5D6E-409C-BE32-E72D297353CC}">
              <c16:uniqueId val="{00000001-9A2A-43B2-8AA9-4EDEFB96C96E}"/>
            </c:ext>
          </c:extLst>
        </c:ser>
        <c:dLbls>
          <c:showLegendKey val="0"/>
          <c:showVal val="0"/>
          <c:showCatName val="0"/>
          <c:showSerName val="0"/>
          <c:showPercent val="0"/>
          <c:showBubbleSize val="0"/>
        </c:dLbls>
        <c:gapWidth val="150"/>
        <c:axId val="234283392"/>
        <c:axId val="234285696"/>
      </c:barChart>
      <c:catAx>
        <c:axId val="234283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rtl="0">
              <a:defRPr sz="1000" b="0" i="0" u="none" strike="noStrike" baseline="0">
                <a:solidFill>
                  <a:srgbClr val="000000"/>
                </a:solidFill>
                <a:latin typeface="Arial"/>
                <a:ea typeface="Arial"/>
                <a:cs typeface="Arial"/>
              </a:defRPr>
            </a:pPr>
            <a:endParaRPr lang="ca-ES"/>
          </a:p>
        </c:txPr>
        <c:crossAx val="234285696"/>
        <c:crosses val="autoZero"/>
        <c:auto val="1"/>
        <c:lblAlgn val="ctr"/>
        <c:lblOffset val="100"/>
        <c:noMultiLvlLbl val="0"/>
      </c:catAx>
      <c:valAx>
        <c:axId val="234285696"/>
        <c:scaling>
          <c:orientation val="minMax"/>
        </c:scaling>
        <c:delete val="0"/>
        <c:axPos val="l"/>
        <c:majorGridlines>
          <c:spPr>
            <a:ln w="3175">
              <a:solidFill>
                <a:srgbClr val="FFFFFF"/>
              </a:solidFill>
              <a:prstDash val="solid"/>
            </a:ln>
          </c:spPr>
        </c:majorGridlines>
        <c:title>
          <c:tx>
            <c:rich>
              <a:bodyPr rot="0" vert="horz"/>
              <a:lstStyle/>
              <a:p>
                <a:pPr algn="ctr">
                  <a:defRPr sz="1200" b="1">
                    <a:solidFill>
                      <a:schemeClr val="dk1"/>
                    </a:solidFill>
                    <a:latin typeface="+mn-lt"/>
                    <a:ea typeface="+mn-ea"/>
                    <a:cs typeface="+mn-cs"/>
                  </a:defRPr>
                </a:pPr>
                <a:r>
                  <a:rPr lang="ca-ES" sz="1200" b="1"/>
                  <a:t>t</a:t>
                </a:r>
              </a:p>
            </c:rich>
          </c:tx>
          <c:layout>
            <c:manualLayout>
              <c:xMode val="edge"/>
              <c:yMode val="edge"/>
              <c:x val="2.4839787494969033E-2"/>
              <c:y val="7.0181312414635794E-2"/>
            </c:manualLayout>
          </c:layout>
          <c:overlay val="0"/>
          <c:spPr>
            <a:solidFill>
              <a:schemeClr val="lt1"/>
            </a:solidFill>
            <a:ln w="25400" cap="flat" cmpd="sng" algn="ctr">
              <a:noFill/>
              <a:prstDash val="solid"/>
            </a:ln>
            <a:effectLst/>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234283392"/>
        <c:crosses val="autoZero"/>
        <c:crossBetween val="between"/>
      </c:valAx>
      <c:spPr>
        <a:noFill/>
        <a:ln w="12700">
          <a:solidFill>
            <a:srgbClr val="FFFFFF"/>
          </a:solidFill>
          <a:prstDash val="solid"/>
        </a:ln>
      </c:spPr>
    </c:plotArea>
    <c:legend>
      <c:legendPos val="r"/>
      <c:layout>
        <c:manualLayout>
          <c:xMode val="edge"/>
          <c:yMode val="edge"/>
          <c:x val="0.32852522283485347"/>
          <c:y val="0.89802267264941382"/>
          <c:w val="0.37138414301985834"/>
          <c:h val="9.1584918092550094E-2"/>
        </c:manualLayout>
      </c:layout>
      <c:overlay val="0"/>
      <c:spPr>
        <a:noFill/>
        <a:ln w="3175">
          <a:solidFill>
            <a:srgbClr val="FFFFFF"/>
          </a:solidFill>
          <a:prstDash val="solid"/>
        </a:ln>
      </c:spPr>
      <c:txPr>
        <a:bodyPr/>
        <a:lstStyle/>
        <a:p>
          <a:pPr>
            <a:defRPr sz="965" b="0" i="0" u="none" strike="noStrike" baseline="0">
              <a:solidFill>
                <a:srgbClr val="000000"/>
              </a:solidFill>
              <a:latin typeface="Arial"/>
              <a:ea typeface="Arial"/>
              <a:cs typeface="Arial"/>
            </a:defRPr>
          </a:pPr>
          <a:endParaRPr lang="ca-ES"/>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paperSize="9" orientation="portrait" horizontalDpi="-3"/>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25" b="1" i="0" u="none" strike="noStrike" baseline="0">
                <a:solidFill>
                  <a:sysClr val="windowText" lastClr="000000"/>
                </a:solidFill>
                <a:latin typeface="Arial"/>
                <a:ea typeface="Arial"/>
                <a:cs typeface="Arial"/>
              </a:defRPr>
            </a:pPr>
            <a:r>
              <a:rPr lang="ca-ES" sz="1200" b="1" i="0" u="none" strike="noStrike" kern="1200" baseline="0">
                <a:solidFill>
                  <a:schemeClr val="bg1">
                    <a:lumMod val="50000"/>
                  </a:schemeClr>
                </a:solidFill>
                <a:effectLst/>
                <a:latin typeface="Helvetica" panose="020B0604020202020204" pitchFamily="34" charset="0"/>
                <a:ea typeface="Arial"/>
                <a:cs typeface="Helvetica" panose="020B0604020202020204" pitchFamily="34" charset="0"/>
              </a:rPr>
              <a:t>EVOLUCIÓ</a:t>
            </a:r>
            <a:r>
              <a:rPr lang="ca-ES" sz="1200">
                <a:solidFill>
                  <a:sysClr val="windowText" lastClr="000000"/>
                </a:solidFill>
                <a:latin typeface="Helvetica" panose="020B0604020202020204" pitchFamily="34" charset="0"/>
                <a:cs typeface="Helvetica" panose="020B0604020202020204" pitchFamily="34" charset="0"/>
              </a:rPr>
              <a:t> </a:t>
            </a:r>
            <a:r>
              <a:rPr lang="ca-ES" sz="1200" b="1" i="0" u="none" strike="noStrike" kern="1200" baseline="0">
                <a:solidFill>
                  <a:schemeClr val="bg1">
                    <a:lumMod val="50000"/>
                  </a:schemeClr>
                </a:solidFill>
                <a:effectLst/>
                <a:latin typeface="Helvetica" panose="020B0604020202020204" pitchFamily="34" charset="0"/>
                <a:ea typeface="Arial"/>
                <a:cs typeface="Helvetica" panose="020B0604020202020204" pitchFamily="34" charset="0"/>
              </a:rPr>
              <a:t>DE LES EXPORTACIONS DE D'ARRÒS</a:t>
            </a:r>
          </a:p>
        </c:rich>
      </c:tx>
      <c:layout>
        <c:manualLayout>
          <c:xMode val="edge"/>
          <c:yMode val="edge"/>
          <c:x val="0.33384089795477506"/>
          <c:y val="7.8691346883755453E-2"/>
        </c:manualLayout>
      </c:layout>
      <c:overlay val="0"/>
      <c:spPr>
        <a:noFill/>
        <a:ln w="25400">
          <a:noFill/>
        </a:ln>
      </c:spPr>
    </c:title>
    <c:autoTitleDeleted val="0"/>
    <c:plotArea>
      <c:layout>
        <c:manualLayout>
          <c:layoutTarget val="inner"/>
          <c:xMode val="edge"/>
          <c:yMode val="edge"/>
          <c:x val="9.6774220296453883E-2"/>
          <c:y val="0.16915577415097205"/>
          <c:w val="0.83149430281080439"/>
          <c:h val="0.60938602615067294"/>
        </c:manualLayout>
      </c:layout>
      <c:barChart>
        <c:barDir val="col"/>
        <c:grouping val="clustered"/>
        <c:varyColors val="0"/>
        <c:ser>
          <c:idx val="0"/>
          <c:order val="0"/>
          <c:tx>
            <c:strRef>
              <c:f>'C.ext. (t) COMP'!$A$60:$V$60</c:f>
              <c:strCache>
                <c:ptCount val="22"/>
                <c:pt idx="0">
                  <c:v>Espanya</c:v>
                </c:pt>
              </c:strCache>
            </c:strRef>
          </c:tx>
          <c:spPr>
            <a:solidFill>
              <a:srgbClr val="008000"/>
            </a:solidFill>
            <a:ln w="9525">
              <a:solidFill>
                <a:srgbClr val="000000"/>
              </a:solidFill>
              <a:prstDash val="solid"/>
            </a:ln>
          </c:spPr>
          <c:invertIfNegative val="0"/>
          <c:cat>
            <c:strRef>
              <c:f>'C.ext. (t) COMP'!$B$61:$X$61</c:f>
              <c:strCach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 (P)</c:v>
                </c:pt>
              </c:strCache>
            </c:strRef>
          </c:cat>
          <c:val>
            <c:numRef>
              <c:f>'C.ext. (t) COMP'!$B$68:$X$68</c:f>
              <c:numCache>
                <c:formatCode>#,##0</c:formatCode>
                <c:ptCount val="23"/>
                <c:pt idx="0">
                  <c:v>345909.30000000005</c:v>
                </c:pt>
                <c:pt idx="1">
                  <c:v>300448.01699999999</c:v>
                </c:pt>
                <c:pt idx="2">
                  <c:v>294655.71950000001</c:v>
                </c:pt>
                <c:pt idx="3">
                  <c:v>359554.24029499997</c:v>
                </c:pt>
                <c:pt idx="4">
                  <c:v>386783.77459999995</c:v>
                </c:pt>
                <c:pt idx="5">
                  <c:v>343302.04177999997</c:v>
                </c:pt>
                <c:pt idx="6">
                  <c:v>301257.70890200004</c:v>
                </c:pt>
                <c:pt idx="7">
                  <c:v>314336.52025399997</c:v>
                </c:pt>
                <c:pt idx="8">
                  <c:v>244904.70591000002</c:v>
                </c:pt>
                <c:pt idx="9">
                  <c:v>174641.37367200002</c:v>
                </c:pt>
                <c:pt idx="10">
                  <c:v>148180.84610400003</c:v>
                </c:pt>
                <c:pt idx="11">
                  <c:v>301655.93446999998</c:v>
                </c:pt>
                <c:pt idx="12">
                  <c:v>263545.01618000004</c:v>
                </c:pt>
                <c:pt idx="13">
                  <c:v>302080.05598999996</c:v>
                </c:pt>
                <c:pt idx="14">
                  <c:v>276901.06612499995</c:v>
                </c:pt>
                <c:pt idx="15">
                  <c:v>265643.62403000001</c:v>
                </c:pt>
                <c:pt idx="16">
                  <c:v>280237.14556100004</c:v>
                </c:pt>
                <c:pt idx="17">
                  <c:v>288871.52980499994</c:v>
                </c:pt>
                <c:pt idx="18">
                  <c:v>277668.340715</c:v>
                </c:pt>
                <c:pt idx="19">
                  <c:v>283165.388767</c:v>
                </c:pt>
                <c:pt idx="20">
                  <c:v>291848.84022300004</c:v>
                </c:pt>
                <c:pt idx="21">
                  <c:v>305927.25933100004</c:v>
                </c:pt>
                <c:pt idx="22">
                  <c:v>234218.47987599997</c:v>
                </c:pt>
              </c:numCache>
            </c:numRef>
          </c:val>
          <c:extLst>
            <c:ext xmlns:c16="http://schemas.microsoft.com/office/drawing/2014/chart" uri="{C3380CC4-5D6E-409C-BE32-E72D297353CC}">
              <c16:uniqueId val="{00000000-1CEC-42B4-9F3B-2225DF8C055B}"/>
            </c:ext>
          </c:extLst>
        </c:ser>
        <c:ser>
          <c:idx val="1"/>
          <c:order val="1"/>
          <c:tx>
            <c:strRef>
              <c:f>'C.ext. (t) COMP'!$A$73:$V$73</c:f>
              <c:strCache>
                <c:ptCount val="22"/>
                <c:pt idx="0">
                  <c:v>Catalunya</c:v>
                </c:pt>
              </c:strCache>
            </c:strRef>
          </c:tx>
          <c:spPr>
            <a:solidFill>
              <a:srgbClr val="99CC00"/>
            </a:solidFill>
            <a:ln w="9525">
              <a:solidFill>
                <a:srgbClr val="000000"/>
              </a:solidFill>
              <a:prstDash val="solid"/>
            </a:ln>
          </c:spPr>
          <c:invertIfNegative val="0"/>
          <c:cat>
            <c:strRef>
              <c:f>'C.ext. (t) COMP'!$B$61:$X$61</c:f>
              <c:strCach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 (P)</c:v>
                </c:pt>
              </c:strCache>
            </c:strRef>
          </c:cat>
          <c:val>
            <c:numRef>
              <c:f>'C.ext. (t) COMP'!$B$81:$X$81</c:f>
              <c:numCache>
                <c:formatCode>#,##0</c:formatCode>
                <c:ptCount val="23"/>
                <c:pt idx="0">
                  <c:v>8608.4539999999997</c:v>
                </c:pt>
                <c:pt idx="1">
                  <c:v>11895.733</c:v>
                </c:pt>
                <c:pt idx="2">
                  <c:v>17074.065000000002</c:v>
                </c:pt>
                <c:pt idx="3">
                  <c:v>22043.230195</c:v>
                </c:pt>
                <c:pt idx="4">
                  <c:v>31377.907179999995</c:v>
                </c:pt>
                <c:pt idx="5">
                  <c:v>31649.75243</c:v>
                </c:pt>
                <c:pt idx="6">
                  <c:v>24820.469079999995</c:v>
                </c:pt>
                <c:pt idx="7">
                  <c:v>27436.877062</c:v>
                </c:pt>
                <c:pt idx="8">
                  <c:v>55144.84345</c:v>
                </c:pt>
                <c:pt idx="9">
                  <c:v>28214.546650000004</c:v>
                </c:pt>
                <c:pt idx="10">
                  <c:v>19938.557480000003</c:v>
                </c:pt>
                <c:pt idx="11">
                  <c:v>40039.387800000004</c:v>
                </c:pt>
                <c:pt idx="12">
                  <c:v>40162.898749999993</c:v>
                </c:pt>
                <c:pt idx="13">
                  <c:v>33811.380390000006</c:v>
                </c:pt>
                <c:pt idx="14">
                  <c:v>46591.213126000002</c:v>
                </c:pt>
                <c:pt idx="15">
                  <c:v>45563.474393000019</c:v>
                </c:pt>
                <c:pt idx="16">
                  <c:v>30951.919050000008</c:v>
                </c:pt>
                <c:pt idx="17">
                  <c:v>29229.857619999999</c:v>
                </c:pt>
                <c:pt idx="18">
                  <c:v>15821.679020000001</c:v>
                </c:pt>
                <c:pt idx="19">
                  <c:v>19391.249301999997</c:v>
                </c:pt>
                <c:pt idx="20">
                  <c:v>17977.884796999999</c:v>
                </c:pt>
                <c:pt idx="21">
                  <c:v>20891.561388000002</c:v>
                </c:pt>
                <c:pt idx="22">
                  <c:v>12802.505380000004</c:v>
                </c:pt>
              </c:numCache>
            </c:numRef>
          </c:val>
          <c:extLst>
            <c:ext xmlns:c16="http://schemas.microsoft.com/office/drawing/2014/chart" uri="{C3380CC4-5D6E-409C-BE32-E72D297353CC}">
              <c16:uniqueId val="{00000001-1CEC-42B4-9F3B-2225DF8C055B}"/>
            </c:ext>
          </c:extLst>
        </c:ser>
        <c:dLbls>
          <c:showLegendKey val="0"/>
          <c:showVal val="0"/>
          <c:showCatName val="0"/>
          <c:showSerName val="0"/>
          <c:showPercent val="0"/>
          <c:showBubbleSize val="0"/>
        </c:dLbls>
        <c:gapWidth val="150"/>
        <c:axId val="234283392"/>
        <c:axId val="234285696"/>
      </c:barChart>
      <c:catAx>
        <c:axId val="234283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rtl="0">
              <a:defRPr sz="1000" b="0" i="0" u="none" strike="noStrike" baseline="0">
                <a:solidFill>
                  <a:srgbClr val="000000"/>
                </a:solidFill>
                <a:latin typeface="Arial"/>
                <a:ea typeface="Arial"/>
                <a:cs typeface="Arial"/>
              </a:defRPr>
            </a:pPr>
            <a:endParaRPr lang="ca-ES"/>
          </a:p>
        </c:txPr>
        <c:crossAx val="234285696"/>
        <c:crosses val="autoZero"/>
        <c:auto val="1"/>
        <c:lblAlgn val="ctr"/>
        <c:lblOffset val="100"/>
        <c:noMultiLvlLbl val="0"/>
      </c:catAx>
      <c:valAx>
        <c:axId val="234285696"/>
        <c:scaling>
          <c:orientation val="minMax"/>
        </c:scaling>
        <c:delete val="0"/>
        <c:axPos val="l"/>
        <c:majorGridlines>
          <c:spPr>
            <a:ln w="3175">
              <a:solidFill>
                <a:srgbClr val="FFFFFF"/>
              </a:solidFill>
              <a:prstDash val="solid"/>
            </a:ln>
          </c:spPr>
        </c:majorGridlines>
        <c:title>
          <c:tx>
            <c:rich>
              <a:bodyPr rot="0" vert="horz"/>
              <a:lstStyle/>
              <a:p>
                <a:pPr algn="ctr">
                  <a:defRPr sz="1200" b="1">
                    <a:solidFill>
                      <a:schemeClr val="dk1"/>
                    </a:solidFill>
                    <a:latin typeface="+mn-lt"/>
                    <a:ea typeface="+mn-ea"/>
                    <a:cs typeface="+mn-cs"/>
                  </a:defRPr>
                </a:pPr>
                <a:r>
                  <a:rPr lang="ca-ES" sz="1200" b="1"/>
                  <a:t>t</a:t>
                </a:r>
              </a:p>
            </c:rich>
          </c:tx>
          <c:layout>
            <c:manualLayout>
              <c:xMode val="edge"/>
              <c:yMode val="edge"/>
              <c:x val="2.9846120308878909E-2"/>
              <c:y val="5.4285755410270642E-2"/>
            </c:manualLayout>
          </c:layout>
          <c:overlay val="0"/>
          <c:spPr>
            <a:solidFill>
              <a:schemeClr val="lt1"/>
            </a:solidFill>
            <a:ln w="25400" cap="flat" cmpd="sng" algn="ctr">
              <a:noFill/>
              <a:prstDash val="solid"/>
            </a:ln>
            <a:effectLst/>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234283392"/>
        <c:crosses val="autoZero"/>
        <c:crossBetween val="between"/>
      </c:valAx>
      <c:spPr>
        <a:noFill/>
        <a:ln w="12700">
          <a:solidFill>
            <a:srgbClr val="FFFFFF"/>
          </a:solidFill>
          <a:prstDash val="solid"/>
        </a:ln>
      </c:spPr>
    </c:plotArea>
    <c:legend>
      <c:legendPos val="r"/>
      <c:layout>
        <c:manualLayout>
          <c:xMode val="edge"/>
          <c:yMode val="edge"/>
          <c:x val="0.32852522283485347"/>
          <c:y val="0.89802267264941382"/>
          <c:w val="0.37138414301985834"/>
          <c:h val="9.1584918092550094E-2"/>
        </c:manualLayout>
      </c:layout>
      <c:overlay val="0"/>
      <c:spPr>
        <a:noFill/>
        <a:ln w="3175">
          <a:solidFill>
            <a:srgbClr val="FFFFFF"/>
          </a:solidFill>
          <a:prstDash val="solid"/>
        </a:ln>
      </c:spPr>
      <c:txPr>
        <a:bodyPr/>
        <a:lstStyle/>
        <a:p>
          <a:pPr>
            <a:defRPr sz="965" b="0" i="0" u="none" strike="noStrike" baseline="0">
              <a:solidFill>
                <a:srgbClr val="000000"/>
              </a:solidFill>
              <a:latin typeface="Arial"/>
              <a:ea typeface="Arial"/>
              <a:cs typeface="Arial"/>
            </a:defRPr>
          </a:pPr>
          <a:endParaRPr lang="ca-ES"/>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paperSize="9" orientation="portrait" horizontalDpi="-3"/>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Arial"/>
                <a:ea typeface="Arial"/>
                <a:cs typeface="Arial"/>
              </a:defRPr>
            </a:pPr>
            <a:r>
              <a:rPr lang="ca-ES" sz="1200" b="1" i="0" baseline="0">
                <a:solidFill>
                  <a:schemeClr val="bg1">
                    <a:lumMod val="50000"/>
                  </a:schemeClr>
                </a:solidFill>
                <a:effectLst/>
                <a:latin typeface="Helvetica" panose="020B0604020202020204" pitchFamily="34" charset="0"/>
                <a:cs typeface="Helvetica" panose="020B0604020202020204" pitchFamily="34" charset="0"/>
              </a:rPr>
              <a:t>EVOLUCIÓ DE LES IMPORTACIONS D'ARRÒS</a:t>
            </a:r>
            <a:endParaRPr lang="ca-ES" sz="1200">
              <a:solidFill>
                <a:schemeClr val="bg1">
                  <a:lumMod val="50000"/>
                </a:schemeClr>
              </a:solidFill>
              <a:effectLst/>
              <a:latin typeface="Helvetica" panose="020B0604020202020204" pitchFamily="34" charset="0"/>
              <a:cs typeface="Helvetica"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Arial"/>
                <a:ea typeface="Arial"/>
                <a:cs typeface="Arial"/>
              </a:defRPr>
            </a:pPr>
            <a:endParaRPr lang="ca-ES" sz="1200">
              <a:solidFill>
                <a:sysClr val="windowText" lastClr="000000"/>
              </a:solidFill>
            </a:endParaRPr>
          </a:p>
        </c:rich>
      </c:tx>
      <c:layout>
        <c:manualLayout>
          <c:xMode val="edge"/>
          <c:yMode val="edge"/>
          <c:x val="0.35062286990245622"/>
          <c:y val="7.3856915715545327E-2"/>
        </c:manualLayout>
      </c:layout>
      <c:overlay val="0"/>
      <c:spPr>
        <a:noFill/>
        <a:ln w="25400">
          <a:noFill/>
        </a:ln>
      </c:spPr>
    </c:title>
    <c:autoTitleDeleted val="0"/>
    <c:plotArea>
      <c:layout>
        <c:manualLayout>
          <c:layoutTarget val="inner"/>
          <c:xMode val="edge"/>
          <c:yMode val="edge"/>
          <c:x val="0.14697037008345198"/>
          <c:y val="0.17546038823876842"/>
          <c:w val="0.82113624799643548"/>
          <c:h val="0.56727209098862641"/>
        </c:manualLayout>
      </c:layout>
      <c:barChart>
        <c:barDir val="col"/>
        <c:grouping val="clustered"/>
        <c:varyColors val="0"/>
        <c:ser>
          <c:idx val="1"/>
          <c:order val="0"/>
          <c:tx>
            <c:strRef>
              <c:f>'C.ext. (t) COMP'!$A$6:$U$6</c:f>
              <c:strCache>
                <c:ptCount val="21"/>
                <c:pt idx="0">
                  <c:v>Espanya</c:v>
                </c:pt>
              </c:strCache>
            </c:strRef>
          </c:tx>
          <c:spPr>
            <a:solidFill>
              <a:srgbClr val="008000"/>
            </a:solidFill>
            <a:ln>
              <a:solidFill>
                <a:srgbClr val="000000"/>
              </a:solidFill>
            </a:ln>
          </c:spPr>
          <c:invertIfNegative val="0"/>
          <c:cat>
            <c:strRef>
              <c:f>'C.ext (milions€) COMP '!$B$20:$X$20</c:f>
              <c:strCach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 (P)</c:v>
                </c:pt>
              </c:strCache>
            </c:strRef>
          </c:cat>
          <c:val>
            <c:numRef>
              <c:f>'C.ext. (t) COMP'!$B$14:$X$14</c:f>
              <c:numCache>
                <c:formatCode>#,##0</c:formatCode>
                <c:ptCount val="23"/>
                <c:pt idx="0">
                  <c:v>110580.29129999998</c:v>
                </c:pt>
                <c:pt idx="1">
                  <c:v>113975.62655999999</c:v>
                </c:pt>
                <c:pt idx="2">
                  <c:v>102539.6124</c:v>
                </c:pt>
                <c:pt idx="3">
                  <c:v>137602.54772</c:v>
                </c:pt>
                <c:pt idx="4">
                  <c:v>121607.43502999999</c:v>
                </c:pt>
                <c:pt idx="5">
                  <c:v>146791.24401999998</c:v>
                </c:pt>
                <c:pt idx="6">
                  <c:v>94140.549775999971</c:v>
                </c:pt>
                <c:pt idx="7">
                  <c:v>110862.24263999998</c:v>
                </c:pt>
                <c:pt idx="8">
                  <c:v>197055.61736999999</c:v>
                </c:pt>
                <c:pt idx="9">
                  <c:v>127621.07107000001</c:v>
                </c:pt>
                <c:pt idx="10">
                  <c:v>136316.72637999998</c:v>
                </c:pt>
                <c:pt idx="11">
                  <c:v>86231.803329999995</c:v>
                </c:pt>
                <c:pt idx="12">
                  <c:v>145608.56513700003</c:v>
                </c:pt>
                <c:pt idx="13">
                  <c:v>124770.80835000001</c:v>
                </c:pt>
                <c:pt idx="14">
                  <c:v>102852.66681400001</c:v>
                </c:pt>
                <c:pt idx="15">
                  <c:v>107353.87599599999</c:v>
                </c:pt>
                <c:pt idx="16">
                  <c:v>124359.14488400002</c:v>
                </c:pt>
                <c:pt idx="17">
                  <c:v>172750.88402999999</c:v>
                </c:pt>
                <c:pt idx="18">
                  <c:v>147201.84404299996</c:v>
                </c:pt>
                <c:pt idx="19">
                  <c:v>207945.09330799998</c:v>
                </c:pt>
                <c:pt idx="20">
                  <c:v>210227.01399800001</c:v>
                </c:pt>
                <c:pt idx="21">
                  <c:v>218118.91419099999</c:v>
                </c:pt>
                <c:pt idx="22">
                  <c:v>287939.07504800003</c:v>
                </c:pt>
              </c:numCache>
            </c:numRef>
          </c:val>
          <c:extLst>
            <c:ext xmlns:c16="http://schemas.microsoft.com/office/drawing/2014/chart" uri="{C3380CC4-5D6E-409C-BE32-E72D297353CC}">
              <c16:uniqueId val="{00000000-6C57-485C-963C-BEFF847A68B0}"/>
            </c:ext>
          </c:extLst>
        </c:ser>
        <c:ser>
          <c:idx val="0"/>
          <c:order val="1"/>
          <c:tx>
            <c:strRef>
              <c:f>'C.ext. (t) COMP'!$A$19:$U$19</c:f>
              <c:strCache>
                <c:ptCount val="21"/>
                <c:pt idx="0">
                  <c:v>Catalunya</c:v>
                </c:pt>
              </c:strCache>
            </c:strRef>
          </c:tx>
          <c:spPr>
            <a:solidFill>
              <a:srgbClr val="92D050"/>
            </a:solidFill>
            <a:ln>
              <a:solidFill>
                <a:schemeClr val="tx1"/>
              </a:solidFill>
            </a:ln>
          </c:spPr>
          <c:invertIfNegative val="0"/>
          <c:cat>
            <c:strRef>
              <c:f>'C.ext (milions€) COMP '!$B$20:$X$20</c:f>
              <c:strCach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 (P)</c:v>
                </c:pt>
              </c:strCache>
            </c:strRef>
          </c:cat>
          <c:val>
            <c:numRef>
              <c:f>'C.ext. (t) COMP'!$B$27:$X$27</c:f>
              <c:numCache>
                <c:formatCode>#,##0</c:formatCode>
                <c:ptCount val="23"/>
                <c:pt idx="0">
                  <c:v>19672.7153</c:v>
                </c:pt>
                <c:pt idx="1">
                  <c:v>14596.86256</c:v>
                </c:pt>
                <c:pt idx="2">
                  <c:v>9636.884</c:v>
                </c:pt>
                <c:pt idx="3">
                  <c:v>5467.2560999999996</c:v>
                </c:pt>
                <c:pt idx="4">
                  <c:v>6566.8960500000003</c:v>
                </c:pt>
                <c:pt idx="5">
                  <c:v>13720.35615</c:v>
                </c:pt>
                <c:pt idx="6">
                  <c:v>11219.781220000001</c:v>
                </c:pt>
                <c:pt idx="7">
                  <c:v>9468.4595800000006</c:v>
                </c:pt>
                <c:pt idx="8">
                  <c:v>11774.806270000001</c:v>
                </c:pt>
                <c:pt idx="9">
                  <c:v>16931.778259999999</c:v>
                </c:pt>
                <c:pt idx="10">
                  <c:v>15668.251699999999</c:v>
                </c:pt>
                <c:pt idx="11">
                  <c:v>12875.409489999998</c:v>
                </c:pt>
                <c:pt idx="12">
                  <c:v>19904.375637000001</c:v>
                </c:pt>
                <c:pt idx="13">
                  <c:v>14790.764319999998</c:v>
                </c:pt>
                <c:pt idx="14">
                  <c:v>18230.388112000001</c:v>
                </c:pt>
                <c:pt idx="15">
                  <c:v>16892.139515999999</c:v>
                </c:pt>
                <c:pt idx="16">
                  <c:v>20909.601274000001</c:v>
                </c:pt>
                <c:pt idx="17">
                  <c:v>19475.883699999998</c:v>
                </c:pt>
                <c:pt idx="18">
                  <c:v>22941.339376999997</c:v>
                </c:pt>
                <c:pt idx="19">
                  <c:v>23011.702359999999</c:v>
                </c:pt>
                <c:pt idx="20">
                  <c:v>26555.816796999999</c:v>
                </c:pt>
                <c:pt idx="21">
                  <c:v>25147.252185999998</c:v>
                </c:pt>
                <c:pt idx="22">
                  <c:v>22150.780205999999</c:v>
                </c:pt>
              </c:numCache>
            </c:numRef>
          </c:val>
          <c:extLst>
            <c:ext xmlns:c16="http://schemas.microsoft.com/office/drawing/2014/chart" uri="{C3380CC4-5D6E-409C-BE32-E72D297353CC}">
              <c16:uniqueId val="{00000001-6C57-485C-963C-BEFF847A68B0}"/>
            </c:ext>
          </c:extLst>
        </c:ser>
        <c:dLbls>
          <c:showLegendKey val="0"/>
          <c:showVal val="0"/>
          <c:showCatName val="0"/>
          <c:showSerName val="0"/>
          <c:showPercent val="0"/>
          <c:showBubbleSize val="0"/>
        </c:dLbls>
        <c:gapWidth val="150"/>
        <c:axId val="779144952"/>
        <c:axId val="1"/>
      </c:barChart>
      <c:catAx>
        <c:axId val="779144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rtl="0">
              <a:defRPr sz="1000" b="0" i="0" u="none" strike="noStrike" baseline="0">
                <a:solidFill>
                  <a:srgbClr val="000000"/>
                </a:solidFill>
                <a:latin typeface="Arial"/>
                <a:ea typeface="Arial"/>
                <a:cs typeface="Arial"/>
              </a:defRPr>
            </a:pPr>
            <a:endParaRPr lang="ca-ES"/>
          </a:p>
        </c:txPr>
        <c:crossAx val="1"/>
        <c:crosses val="autoZero"/>
        <c:auto val="1"/>
        <c:lblAlgn val="ctr"/>
        <c:lblOffset val="100"/>
        <c:noMultiLvlLbl val="0"/>
      </c:catAx>
      <c:valAx>
        <c:axId val="1"/>
        <c:scaling>
          <c:orientation val="minMax"/>
        </c:scaling>
        <c:delete val="0"/>
        <c:axPos val="l"/>
        <c:majorGridlines>
          <c:spPr>
            <a:ln w="3175">
              <a:solidFill>
                <a:srgbClr val="FFFFFF"/>
              </a:solidFill>
              <a:prstDash val="solid"/>
            </a:ln>
          </c:spPr>
        </c:majorGridlines>
        <c:title>
          <c:tx>
            <c:rich>
              <a:bodyPr rot="0" vert="horz"/>
              <a:lstStyle/>
              <a:p>
                <a:pPr>
                  <a:defRPr sz="1000" b="1"/>
                </a:pPr>
                <a:r>
                  <a:rPr lang="ca-ES" sz="1000" b="1">
                    <a:latin typeface="Helvetica" panose="020B0604020202020204" pitchFamily="34" charset="0"/>
                    <a:cs typeface="Helvetica" panose="020B0604020202020204" pitchFamily="34" charset="0"/>
                  </a:rPr>
                  <a:t>Milions</a:t>
                </a:r>
                <a:r>
                  <a:rPr lang="ca-ES" sz="1000" b="1" baseline="0">
                    <a:latin typeface="Helvetica" panose="020B0604020202020204" pitchFamily="34" charset="0"/>
                    <a:cs typeface="Helvetica" panose="020B0604020202020204" pitchFamily="34" charset="0"/>
                  </a:rPr>
                  <a:t> d'€</a:t>
                </a:r>
                <a:endParaRPr lang="ca-ES" sz="1000" b="1">
                  <a:latin typeface="Helvetica" panose="020B0604020202020204" pitchFamily="34" charset="0"/>
                  <a:cs typeface="Helvetica" panose="020B0604020202020204" pitchFamily="34" charset="0"/>
                </a:endParaRPr>
              </a:p>
            </c:rich>
          </c:tx>
          <c:layout>
            <c:manualLayout>
              <c:xMode val="edge"/>
              <c:yMode val="edge"/>
              <c:x val="6.9491215844634899E-2"/>
              <c:y val="6.4288385147683022E-2"/>
            </c:manualLayout>
          </c:layout>
          <c:overlay val="0"/>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779144952"/>
        <c:crosses val="autoZero"/>
        <c:crossBetween val="between"/>
      </c:valAx>
      <c:spPr>
        <a:noFill/>
        <a:ln w="12700">
          <a:solidFill>
            <a:srgbClr val="FFFFFF"/>
          </a:solidFill>
          <a:prstDash val="solid"/>
        </a:ln>
      </c:spPr>
    </c:plotArea>
    <c:legend>
      <c:legendPos val="r"/>
      <c:layout>
        <c:manualLayout>
          <c:xMode val="edge"/>
          <c:yMode val="edge"/>
          <c:x val="0.34698255866883654"/>
          <c:y val="0.89276915385576805"/>
          <c:w val="0.33227464465721845"/>
          <c:h val="7.8659417572803397E-2"/>
        </c:manualLayout>
      </c:layout>
      <c:overlay val="0"/>
      <c:spPr>
        <a:noFill/>
        <a:ln w="3175">
          <a:solidFill>
            <a:srgbClr val="FFFFFF"/>
          </a:solidFill>
          <a:prstDash val="solid"/>
        </a:ln>
      </c:spPr>
      <c:txPr>
        <a:bodyPr/>
        <a:lstStyle/>
        <a:p>
          <a:pPr>
            <a:defRPr sz="965" b="0" i="0" u="none" strike="noStrike" baseline="0">
              <a:solidFill>
                <a:srgbClr val="000000"/>
              </a:solidFill>
              <a:latin typeface="Arial"/>
              <a:ea typeface="Arial"/>
              <a:cs typeface="Arial"/>
            </a:defRPr>
          </a:pPr>
          <a:endParaRPr lang="ca-ES"/>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chemeClr val="bg1">
                    <a:lumMod val="50000"/>
                  </a:schemeClr>
                </a:solidFill>
                <a:latin typeface="Helvetica" panose="020B0604020202020204" pitchFamily="34" charset="0"/>
                <a:ea typeface="Arial"/>
                <a:cs typeface="Helvetica" panose="020B0604020202020204" pitchFamily="34" charset="0"/>
              </a:defRPr>
            </a:pPr>
            <a:r>
              <a:rPr lang="ca-ES" sz="1200" b="1" i="0" baseline="0">
                <a:solidFill>
                  <a:schemeClr val="bg1">
                    <a:lumMod val="50000"/>
                  </a:schemeClr>
                </a:solidFill>
                <a:effectLst/>
                <a:latin typeface="Helvetica" panose="020B0604020202020204" pitchFamily="34" charset="0"/>
                <a:cs typeface="Helvetica" panose="020B0604020202020204" pitchFamily="34" charset="0"/>
              </a:rPr>
              <a:t>EVOLUCIÓ DE LES EXPORTACIONS D'ARRÒS</a:t>
            </a:r>
            <a:endParaRPr lang="ca-ES" sz="1200">
              <a:solidFill>
                <a:schemeClr val="bg1">
                  <a:lumMod val="50000"/>
                </a:schemeClr>
              </a:solidFill>
              <a:latin typeface="Helvetica" panose="020B0604020202020204" pitchFamily="34" charset="0"/>
              <a:cs typeface="Helvetica" panose="020B0604020202020204" pitchFamily="34" charset="0"/>
            </a:endParaRPr>
          </a:p>
        </c:rich>
      </c:tx>
      <c:layout>
        <c:manualLayout>
          <c:xMode val="edge"/>
          <c:yMode val="edge"/>
          <c:x val="0.35062286990245622"/>
          <c:y val="7.3856915715545327E-2"/>
        </c:manualLayout>
      </c:layout>
      <c:overlay val="0"/>
      <c:spPr>
        <a:noFill/>
        <a:ln w="25400">
          <a:noFill/>
        </a:ln>
      </c:spPr>
    </c:title>
    <c:autoTitleDeleted val="0"/>
    <c:plotArea>
      <c:layout>
        <c:manualLayout>
          <c:layoutTarget val="inner"/>
          <c:xMode val="edge"/>
          <c:yMode val="edge"/>
          <c:x val="9.5514415028830055E-2"/>
          <c:y val="0.19553107816830159"/>
          <c:w val="0.82113624799643548"/>
          <c:h val="0.56727209098862641"/>
        </c:manualLayout>
      </c:layout>
      <c:barChart>
        <c:barDir val="col"/>
        <c:grouping val="clustered"/>
        <c:varyColors val="0"/>
        <c:ser>
          <c:idx val="1"/>
          <c:order val="0"/>
          <c:tx>
            <c:strRef>
              <c:f>'C.ext. (t) COMP'!$A$6:$U$6</c:f>
              <c:strCache>
                <c:ptCount val="21"/>
                <c:pt idx="0">
                  <c:v>Espanya</c:v>
                </c:pt>
              </c:strCache>
            </c:strRef>
          </c:tx>
          <c:spPr>
            <a:solidFill>
              <a:srgbClr val="008000"/>
            </a:solidFill>
            <a:ln>
              <a:solidFill>
                <a:srgbClr val="000000"/>
              </a:solidFill>
            </a:ln>
          </c:spPr>
          <c:invertIfNegative val="0"/>
          <c:cat>
            <c:strRef>
              <c:f>'C.ext (milions€) COMP '!$B$72:$X$72</c:f>
              <c:strCach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 (P)</c:v>
                </c:pt>
              </c:strCache>
            </c:strRef>
          </c:cat>
          <c:val>
            <c:numRef>
              <c:f>'C.ext. (t) COMP'!$B$68:$X$68</c:f>
              <c:numCache>
                <c:formatCode>#,##0</c:formatCode>
                <c:ptCount val="23"/>
                <c:pt idx="0">
                  <c:v>345909.30000000005</c:v>
                </c:pt>
                <c:pt idx="1">
                  <c:v>300448.01699999999</c:v>
                </c:pt>
                <c:pt idx="2">
                  <c:v>294655.71950000001</c:v>
                </c:pt>
                <c:pt idx="3">
                  <c:v>359554.24029499997</c:v>
                </c:pt>
                <c:pt idx="4">
                  <c:v>386783.77459999995</c:v>
                </c:pt>
                <c:pt idx="5">
                  <c:v>343302.04177999997</c:v>
                </c:pt>
                <c:pt idx="6">
                  <c:v>301257.70890200004</c:v>
                </c:pt>
                <c:pt idx="7">
                  <c:v>314336.52025399997</c:v>
                </c:pt>
                <c:pt idx="8">
                  <c:v>244904.70591000002</c:v>
                </c:pt>
                <c:pt idx="9">
                  <c:v>174641.37367200002</c:v>
                </c:pt>
                <c:pt idx="10">
                  <c:v>148180.84610400003</c:v>
                </c:pt>
                <c:pt idx="11">
                  <c:v>301655.93446999998</c:v>
                </c:pt>
                <c:pt idx="12">
                  <c:v>263545.01618000004</c:v>
                </c:pt>
                <c:pt idx="13">
                  <c:v>302080.05598999996</c:v>
                </c:pt>
                <c:pt idx="14">
                  <c:v>276901.06612499995</c:v>
                </c:pt>
                <c:pt idx="15">
                  <c:v>265643.62403000001</c:v>
                </c:pt>
                <c:pt idx="16">
                  <c:v>280237.14556100004</c:v>
                </c:pt>
                <c:pt idx="17">
                  <c:v>288871.52980499994</c:v>
                </c:pt>
                <c:pt idx="18">
                  <c:v>277668.340715</c:v>
                </c:pt>
                <c:pt idx="19">
                  <c:v>283165.388767</c:v>
                </c:pt>
                <c:pt idx="20">
                  <c:v>291848.84022300004</c:v>
                </c:pt>
                <c:pt idx="21">
                  <c:v>305927.25933100004</c:v>
                </c:pt>
                <c:pt idx="22">
                  <c:v>234218.47987599997</c:v>
                </c:pt>
              </c:numCache>
            </c:numRef>
          </c:val>
          <c:extLst>
            <c:ext xmlns:c16="http://schemas.microsoft.com/office/drawing/2014/chart" uri="{C3380CC4-5D6E-409C-BE32-E72D297353CC}">
              <c16:uniqueId val="{00000000-E475-4DC0-8818-716483083234}"/>
            </c:ext>
          </c:extLst>
        </c:ser>
        <c:ser>
          <c:idx val="0"/>
          <c:order val="1"/>
          <c:tx>
            <c:strRef>
              <c:f>'C.ext. (t) COMP'!$A$19:$U$19</c:f>
              <c:strCache>
                <c:ptCount val="21"/>
                <c:pt idx="0">
                  <c:v>Catalunya</c:v>
                </c:pt>
              </c:strCache>
            </c:strRef>
          </c:tx>
          <c:spPr>
            <a:solidFill>
              <a:srgbClr val="92D050"/>
            </a:solidFill>
            <a:ln>
              <a:solidFill>
                <a:schemeClr val="tx1"/>
              </a:solidFill>
            </a:ln>
          </c:spPr>
          <c:invertIfNegative val="0"/>
          <c:cat>
            <c:strRef>
              <c:f>'C.ext (milions€) COMP '!$B$72:$X$72</c:f>
              <c:strCach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 (P)</c:v>
                </c:pt>
              </c:strCache>
            </c:strRef>
          </c:cat>
          <c:val>
            <c:numRef>
              <c:f>'C.ext. (t) COMP'!$B$81:$X$81</c:f>
              <c:numCache>
                <c:formatCode>#,##0</c:formatCode>
                <c:ptCount val="23"/>
                <c:pt idx="0">
                  <c:v>8608.4539999999997</c:v>
                </c:pt>
                <c:pt idx="1">
                  <c:v>11895.733</c:v>
                </c:pt>
                <c:pt idx="2">
                  <c:v>17074.065000000002</c:v>
                </c:pt>
                <c:pt idx="3">
                  <c:v>22043.230195</c:v>
                </c:pt>
                <c:pt idx="4">
                  <c:v>31377.907179999995</c:v>
                </c:pt>
                <c:pt idx="5">
                  <c:v>31649.75243</c:v>
                </c:pt>
                <c:pt idx="6">
                  <c:v>24820.469079999995</c:v>
                </c:pt>
                <c:pt idx="7">
                  <c:v>27436.877062</c:v>
                </c:pt>
                <c:pt idx="8">
                  <c:v>55144.84345</c:v>
                </c:pt>
                <c:pt idx="9">
                  <c:v>28214.546650000004</c:v>
                </c:pt>
                <c:pt idx="10">
                  <c:v>19938.557480000003</c:v>
                </c:pt>
                <c:pt idx="11">
                  <c:v>40039.387800000004</c:v>
                </c:pt>
                <c:pt idx="12">
                  <c:v>40162.898749999993</c:v>
                </c:pt>
                <c:pt idx="13">
                  <c:v>33811.380390000006</c:v>
                </c:pt>
                <c:pt idx="14">
                  <c:v>46591.213126000002</c:v>
                </c:pt>
                <c:pt idx="15">
                  <c:v>45563.474393000019</c:v>
                </c:pt>
                <c:pt idx="16">
                  <c:v>30951.919050000008</c:v>
                </c:pt>
                <c:pt idx="17">
                  <c:v>29229.857619999999</c:v>
                </c:pt>
                <c:pt idx="18">
                  <c:v>15821.679020000001</c:v>
                </c:pt>
                <c:pt idx="19">
                  <c:v>19391.249301999997</c:v>
                </c:pt>
                <c:pt idx="20">
                  <c:v>17977.884796999999</c:v>
                </c:pt>
                <c:pt idx="21">
                  <c:v>20891.561388000002</c:v>
                </c:pt>
                <c:pt idx="22">
                  <c:v>12802.505380000004</c:v>
                </c:pt>
              </c:numCache>
            </c:numRef>
          </c:val>
          <c:extLst>
            <c:ext xmlns:c16="http://schemas.microsoft.com/office/drawing/2014/chart" uri="{C3380CC4-5D6E-409C-BE32-E72D297353CC}">
              <c16:uniqueId val="{00000001-E475-4DC0-8818-716483083234}"/>
            </c:ext>
          </c:extLst>
        </c:ser>
        <c:dLbls>
          <c:showLegendKey val="0"/>
          <c:showVal val="0"/>
          <c:showCatName val="0"/>
          <c:showSerName val="0"/>
          <c:showPercent val="0"/>
          <c:showBubbleSize val="0"/>
        </c:dLbls>
        <c:gapWidth val="150"/>
        <c:axId val="779144952"/>
        <c:axId val="1"/>
      </c:barChart>
      <c:catAx>
        <c:axId val="779144952"/>
        <c:scaling>
          <c:orientation val="minMax"/>
        </c:scaling>
        <c:delete val="0"/>
        <c:axPos val="b"/>
        <c:title>
          <c:tx>
            <c:rich>
              <a:bodyPr/>
              <a:lstStyle/>
              <a:p>
                <a:pPr>
                  <a:defRPr/>
                </a:pPr>
                <a:r>
                  <a:rPr lang="ca-ES" sz="1000" b="1">
                    <a:latin typeface="Helvetica" panose="020B0604020202020204" pitchFamily="34" charset="0"/>
                    <a:cs typeface="Helvetica" panose="020B0604020202020204" pitchFamily="34" charset="0"/>
                  </a:rPr>
                  <a:t>Milions</a:t>
                </a:r>
                <a:r>
                  <a:rPr lang="ca-ES" sz="1000" b="1" baseline="0">
                    <a:latin typeface="Helvetica" panose="020B0604020202020204" pitchFamily="34" charset="0"/>
                    <a:cs typeface="Helvetica" panose="020B0604020202020204" pitchFamily="34" charset="0"/>
                  </a:rPr>
                  <a:t> d'</a:t>
                </a:r>
                <a:r>
                  <a:rPr lang="ca-ES" sz="900" b="1" baseline="0">
                    <a:latin typeface="Helvetica" panose="020B0604020202020204" pitchFamily="34" charset="0"/>
                    <a:cs typeface="Helvetica" panose="020B0604020202020204" pitchFamily="34" charset="0"/>
                  </a:rPr>
                  <a:t>€</a:t>
                </a:r>
                <a:endParaRPr lang="ca-ES" sz="900" b="1">
                  <a:latin typeface="Helvetica" panose="020B0604020202020204" pitchFamily="34" charset="0"/>
                  <a:cs typeface="Helvetica" panose="020B0604020202020204" pitchFamily="34" charset="0"/>
                </a:endParaRPr>
              </a:p>
            </c:rich>
          </c:tx>
          <c:layout>
            <c:manualLayout>
              <c:xMode val="edge"/>
              <c:yMode val="edge"/>
              <c:x val="2.3774420527984893E-2"/>
              <c:y val="7.601150493215128E-2"/>
            </c:manualLayout>
          </c:layout>
          <c:overlay val="0"/>
        </c:title>
        <c:numFmt formatCode="General" sourceLinked="1"/>
        <c:majorTickMark val="out"/>
        <c:minorTickMark val="none"/>
        <c:tickLblPos val="nextTo"/>
        <c:spPr>
          <a:ln w="3175">
            <a:solidFill>
              <a:srgbClr val="000000"/>
            </a:solidFill>
            <a:prstDash val="solid"/>
          </a:ln>
        </c:spPr>
        <c:txPr>
          <a:bodyPr rot="-2700000" vert="horz"/>
          <a:lstStyle/>
          <a:p>
            <a:pPr rtl="0">
              <a:defRPr sz="1000" b="0" i="0" u="none" strike="noStrike" baseline="0">
                <a:solidFill>
                  <a:srgbClr val="000000"/>
                </a:solidFill>
                <a:latin typeface="Arial"/>
                <a:ea typeface="Arial"/>
                <a:cs typeface="Arial"/>
              </a:defRPr>
            </a:pPr>
            <a:endParaRPr lang="ca-ES"/>
          </a:p>
        </c:txPr>
        <c:crossAx val="1"/>
        <c:crosses val="autoZero"/>
        <c:auto val="1"/>
        <c:lblAlgn val="ctr"/>
        <c:lblOffset val="100"/>
        <c:noMultiLvlLbl val="0"/>
      </c:catAx>
      <c:valAx>
        <c:axId val="1"/>
        <c:scaling>
          <c:orientation val="minMax"/>
        </c:scaling>
        <c:delete val="0"/>
        <c:axPos val="l"/>
        <c:majorGridlines>
          <c:spPr>
            <a:ln w="3175">
              <a:solidFill>
                <a:srgbClr val="FFFFFF"/>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ca-ES"/>
          </a:p>
        </c:txPr>
        <c:crossAx val="779144952"/>
        <c:crosses val="autoZero"/>
        <c:crossBetween val="between"/>
      </c:valAx>
      <c:spPr>
        <a:noFill/>
        <a:ln w="12700">
          <a:solidFill>
            <a:srgbClr val="FFFFFF"/>
          </a:solidFill>
          <a:prstDash val="solid"/>
        </a:ln>
      </c:spPr>
    </c:plotArea>
    <c:legend>
      <c:legendPos val="r"/>
      <c:layout>
        <c:manualLayout>
          <c:xMode val="edge"/>
          <c:yMode val="edge"/>
          <c:x val="0.34698255866883654"/>
          <c:y val="0.89276915385576805"/>
          <c:w val="0.33227464465721845"/>
          <c:h val="7.8659417572803397E-2"/>
        </c:manualLayout>
      </c:layout>
      <c:overlay val="0"/>
      <c:spPr>
        <a:noFill/>
        <a:ln w="3175">
          <a:solidFill>
            <a:srgbClr val="FFFFFF"/>
          </a:solidFill>
          <a:prstDash val="solid"/>
        </a:ln>
      </c:spPr>
      <c:txPr>
        <a:bodyPr/>
        <a:lstStyle/>
        <a:p>
          <a:pPr>
            <a:defRPr sz="965" b="0" i="0" u="none" strike="noStrike" baseline="0">
              <a:solidFill>
                <a:srgbClr val="000000"/>
              </a:solidFill>
              <a:latin typeface="Arial"/>
              <a:ea typeface="Arial"/>
              <a:cs typeface="Arial"/>
            </a:defRPr>
          </a:pPr>
          <a:endParaRPr lang="ca-ES"/>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808000"/>
                </a:solidFill>
                <a:latin typeface="Arial"/>
                <a:ea typeface="Arial"/>
                <a:cs typeface="Arial"/>
              </a:defRPr>
            </a:pPr>
            <a:r>
              <a:rPr lang="ca-ES"/>
              <a:t>EVOLUCIÓ DEL COMERÇ EXTERIOR D'ARRÒS AMB CLOSCA</a:t>
            </a:r>
          </a:p>
        </c:rich>
      </c:tx>
      <c:layout>
        <c:manualLayout>
          <c:xMode val="edge"/>
          <c:yMode val="edge"/>
          <c:x val="0.1224489755944686"/>
          <c:y val="3.0959868186823648E-2"/>
        </c:manualLayout>
      </c:layout>
      <c:overlay val="0"/>
      <c:spPr>
        <a:noFill/>
        <a:ln w="25400">
          <a:noFill/>
        </a:ln>
      </c:spPr>
    </c:title>
    <c:autoTitleDeleted val="0"/>
    <c:plotArea>
      <c:layout>
        <c:manualLayout>
          <c:layoutTarget val="inner"/>
          <c:xMode val="edge"/>
          <c:yMode val="edge"/>
          <c:x val="0.16141001855287571"/>
          <c:y val="0.28792569659442724"/>
          <c:w val="0.75139146567717996"/>
          <c:h val="0.50773993808049533"/>
        </c:manualLayout>
      </c:layout>
      <c:barChart>
        <c:barDir val="col"/>
        <c:grouping val="clustered"/>
        <c:varyColors val="0"/>
        <c:ser>
          <c:idx val="0"/>
          <c:order val="0"/>
          <c:tx>
            <c:strRef>
              <c:f>'comerç exterior Meuros'!$B$3:$L$3</c:f>
              <c:strCache>
                <c:ptCount val="11"/>
                <c:pt idx="0">
                  <c:v>Importacions</c:v>
                </c:pt>
              </c:strCache>
            </c:strRef>
          </c:tx>
          <c:spPr>
            <a:solidFill>
              <a:srgbClr val="9999FF"/>
            </a:solidFill>
            <a:ln w="25400">
              <a:solidFill>
                <a:srgbClr val="808000"/>
              </a:solidFill>
              <a:prstDash val="solid"/>
            </a:ln>
          </c:spPr>
          <c:invertIfNegative val="0"/>
          <c:cat>
            <c:numRef>
              <c:f>'comerç exterior Meuros'!$C$4:$L$4</c:f>
              <c:numCache>
                <c:formatCode>_-* #,##0\ _€_-;\-* #,##0\ _€_-;_-* "-"??\ _€_-;_-@_-</c:formatCode>
                <c:ptCount val="10"/>
                <c:pt idx="0">
                  <c:v>1997</c:v>
                </c:pt>
                <c:pt idx="1">
                  <c:v>1998</c:v>
                </c:pt>
                <c:pt idx="2">
                  <c:v>1999</c:v>
                </c:pt>
                <c:pt idx="3">
                  <c:v>2000</c:v>
                </c:pt>
                <c:pt idx="4">
                  <c:v>2001</c:v>
                </c:pt>
                <c:pt idx="5">
                  <c:v>2002</c:v>
                </c:pt>
                <c:pt idx="6">
                  <c:v>2003</c:v>
                </c:pt>
                <c:pt idx="7">
                  <c:v>2004</c:v>
                </c:pt>
                <c:pt idx="8">
                  <c:v>2005</c:v>
                </c:pt>
                <c:pt idx="9">
                  <c:v>2006</c:v>
                </c:pt>
              </c:numCache>
            </c:numRef>
          </c:cat>
          <c:val>
            <c:numRef>
              <c:f>'comerç exterior Meuros'!$C$6:$L$6</c:f>
              <c:numCache>
                <c:formatCode>General</c:formatCode>
                <c:ptCount val="10"/>
                <c:pt idx="0">
                  <c:v>343.13</c:v>
                </c:pt>
                <c:pt idx="1">
                  <c:v>292.81</c:v>
                </c:pt>
                <c:pt idx="2">
                  <c:v>345.98</c:v>
                </c:pt>
                <c:pt idx="3">
                  <c:v>84.08</c:v>
                </c:pt>
                <c:pt idx="4">
                  <c:v>54.96</c:v>
                </c:pt>
                <c:pt idx="5">
                  <c:v>45.87</c:v>
                </c:pt>
                <c:pt idx="6">
                  <c:v>67.89</c:v>
                </c:pt>
                <c:pt idx="7">
                  <c:v>209.87</c:v>
                </c:pt>
                <c:pt idx="8">
                  <c:v>122.57</c:v>
                </c:pt>
                <c:pt idx="9">
                  <c:v>87.31</c:v>
                </c:pt>
              </c:numCache>
            </c:numRef>
          </c:val>
          <c:extLst>
            <c:ext xmlns:c16="http://schemas.microsoft.com/office/drawing/2014/chart" uri="{C3380CC4-5D6E-409C-BE32-E72D297353CC}">
              <c16:uniqueId val="{00000000-2B92-40BE-9E30-4A38F4B3CC63}"/>
            </c:ext>
          </c:extLst>
        </c:ser>
        <c:ser>
          <c:idx val="1"/>
          <c:order val="1"/>
          <c:tx>
            <c:strRef>
              <c:f>'comerç exterior Meuros'!$B$14:$L$14</c:f>
              <c:strCache>
                <c:ptCount val="11"/>
                <c:pt idx="0">
                  <c:v>Exportacions</c:v>
                </c:pt>
              </c:strCache>
            </c:strRef>
          </c:tx>
          <c:spPr>
            <a:solidFill>
              <a:srgbClr val="993366"/>
            </a:solidFill>
            <a:ln w="12700">
              <a:solidFill>
                <a:srgbClr val="FF6600"/>
              </a:solidFill>
              <a:prstDash val="solid"/>
            </a:ln>
          </c:spPr>
          <c:invertIfNegative val="0"/>
          <c:val>
            <c:numRef>
              <c:f>'comerç exterior Meuros'!$C$17:$L$17</c:f>
              <c:numCache>
                <c:formatCode>General</c:formatCode>
                <c:ptCount val="10"/>
                <c:pt idx="0">
                  <c:v>58.3</c:v>
                </c:pt>
                <c:pt idx="1">
                  <c:v>10.34</c:v>
                </c:pt>
                <c:pt idx="2">
                  <c:v>208.39</c:v>
                </c:pt>
                <c:pt idx="3">
                  <c:v>40.409999999999997</c:v>
                </c:pt>
                <c:pt idx="4">
                  <c:v>25.91</c:v>
                </c:pt>
                <c:pt idx="5">
                  <c:v>11.05</c:v>
                </c:pt>
                <c:pt idx="6">
                  <c:v>62.29</c:v>
                </c:pt>
                <c:pt idx="7">
                  <c:v>39.31</c:v>
                </c:pt>
                <c:pt idx="8">
                  <c:v>160.55000000000001</c:v>
                </c:pt>
                <c:pt idx="9">
                  <c:v>71.02</c:v>
                </c:pt>
              </c:numCache>
            </c:numRef>
          </c:val>
          <c:extLst>
            <c:ext xmlns:c16="http://schemas.microsoft.com/office/drawing/2014/chart" uri="{C3380CC4-5D6E-409C-BE32-E72D297353CC}">
              <c16:uniqueId val="{00000001-2B92-40BE-9E30-4A38F4B3CC63}"/>
            </c:ext>
          </c:extLst>
        </c:ser>
        <c:ser>
          <c:idx val="2"/>
          <c:order val="2"/>
          <c:tx>
            <c:strRef>
              <c:f>'comerç exterior Meuros'!$B$25:$L$25</c:f>
              <c:strCache>
                <c:ptCount val="11"/>
                <c:pt idx="0">
                  <c:v>Saldo</c:v>
                </c:pt>
              </c:strCache>
            </c:strRef>
          </c:tx>
          <c:spPr>
            <a:solidFill>
              <a:srgbClr val="FFFFCC"/>
            </a:solidFill>
            <a:ln w="12700">
              <a:solidFill>
                <a:srgbClr val="FFCC00"/>
              </a:solidFill>
              <a:prstDash val="solid"/>
            </a:ln>
          </c:spPr>
          <c:invertIfNegative val="0"/>
          <c:val>
            <c:numRef>
              <c:f>'comerç exterior Meuros'!$C$28:$L$28</c:f>
              <c:numCache>
                <c:formatCode>#,##0.00</c:formatCode>
                <c:ptCount val="10"/>
                <c:pt idx="0">
                  <c:v>-284.83</c:v>
                </c:pt>
                <c:pt idx="1">
                  <c:v>-282.47000000000003</c:v>
                </c:pt>
                <c:pt idx="2">
                  <c:v>-137.59000000000003</c:v>
                </c:pt>
                <c:pt idx="3">
                  <c:v>-43.67</c:v>
                </c:pt>
                <c:pt idx="4">
                  <c:v>-29.05</c:v>
                </c:pt>
                <c:pt idx="5">
                  <c:v>-34.819999999999993</c:v>
                </c:pt>
                <c:pt idx="6">
                  <c:v>-5.6000000000000014</c:v>
                </c:pt>
                <c:pt idx="7">
                  <c:v>-170.56</c:v>
                </c:pt>
                <c:pt idx="8">
                  <c:v>37.980000000000018</c:v>
                </c:pt>
                <c:pt idx="9">
                  <c:v>-16.290000000000006</c:v>
                </c:pt>
              </c:numCache>
            </c:numRef>
          </c:val>
          <c:extLst>
            <c:ext xmlns:c16="http://schemas.microsoft.com/office/drawing/2014/chart" uri="{C3380CC4-5D6E-409C-BE32-E72D297353CC}">
              <c16:uniqueId val="{00000002-2B92-40BE-9E30-4A38F4B3CC63}"/>
            </c:ext>
          </c:extLst>
        </c:ser>
        <c:dLbls>
          <c:showLegendKey val="0"/>
          <c:showVal val="0"/>
          <c:showCatName val="0"/>
          <c:showSerName val="0"/>
          <c:showPercent val="0"/>
          <c:showBubbleSize val="0"/>
        </c:dLbls>
        <c:gapWidth val="150"/>
        <c:axId val="768594760"/>
        <c:axId val="1"/>
      </c:barChart>
      <c:catAx>
        <c:axId val="768594760"/>
        <c:scaling>
          <c:orientation val="minMax"/>
        </c:scaling>
        <c:delete val="0"/>
        <c:axPos val="b"/>
        <c:title>
          <c:tx>
            <c:rich>
              <a:bodyPr/>
              <a:lstStyle/>
              <a:p>
                <a:pPr>
                  <a:defRPr sz="925" b="1" i="0" u="none" strike="noStrike" baseline="0">
                    <a:solidFill>
                      <a:srgbClr val="FFFFFF"/>
                    </a:solidFill>
                    <a:latin typeface="Arial"/>
                    <a:ea typeface="Arial"/>
                    <a:cs typeface="Arial"/>
                  </a:defRPr>
                </a:pPr>
                <a:r>
                  <a:rPr lang="ca-ES"/>
                  <a:t>ANYS</a:t>
                </a:r>
              </a:p>
            </c:rich>
          </c:tx>
          <c:layout>
            <c:manualLayout>
              <c:xMode val="edge"/>
              <c:yMode val="edge"/>
              <c:x val="0.75695733928781284"/>
              <c:y val="0.82972122175579788"/>
            </c:manualLayout>
          </c:layout>
          <c:overlay val="0"/>
          <c:spPr>
            <a:solidFill>
              <a:srgbClr val="99CC00"/>
            </a:solidFill>
            <a:ln w="25400">
              <a:noFill/>
            </a:ln>
          </c:spPr>
        </c:title>
        <c:numFmt formatCode="_-* #,##0\ _€_-;\-* #,##0\ _€_-;_-* &quot;-&quot;??\ _€_-;_-@_-"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925" b="1" i="0" u="none" strike="noStrike" baseline="0">
                    <a:solidFill>
                      <a:srgbClr val="FFFFFF"/>
                    </a:solidFill>
                    <a:latin typeface="Arial"/>
                    <a:ea typeface="Arial"/>
                    <a:cs typeface="Arial"/>
                  </a:defRPr>
                </a:pPr>
                <a:r>
                  <a:rPr lang="ca-ES"/>
                  <a:t>Milers d'euros</a:t>
                </a:r>
              </a:p>
            </c:rich>
          </c:tx>
          <c:layout>
            <c:manualLayout>
              <c:xMode val="edge"/>
              <c:yMode val="edge"/>
              <c:x val="5.1948133349003014E-2"/>
              <c:y val="0.41176482277254778"/>
            </c:manualLayout>
          </c:layout>
          <c:overlay val="0"/>
          <c:spPr>
            <a:solidFill>
              <a:srgbClr val="99CC00"/>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ca-ES"/>
          </a:p>
        </c:txPr>
        <c:crossAx val="768594760"/>
        <c:crosses val="autoZero"/>
        <c:crossBetween val="between"/>
      </c:valAx>
      <c:spPr>
        <a:solidFill>
          <a:srgbClr val="FFFFFF"/>
        </a:solidFill>
        <a:ln w="12700">
          <a:solidFill>
            <a:srgbClr val="808000"/>
          </a:solidFill>
          <a:prstDash val="solid"/>
        </a:ln>
      </c:spPr>
    </c:plotArea>
    <c:legend>
      <c:legendPos val="r"/>
      <c:layout>
        <c:manualLayout>
          <c:xMode val="edge"/>
          <c:yMode val="edge"/>
          <c:wMode val="edge"/>
          <c:hMode val="edge"/>
          <c:x val="0.17996298037372194"/>
          <c:y val="0.83281717545559164"/>
          <c:w val="0.62337662083284362"/>
          <c:h val="0.90712072662841425"/>
        </c:manualLayout>
      </c:layout>
      <c:overlay val="0"/>
      <c:spPr>
        <a:solidFill>
          <a:srgbClr val="FFFFFF"/>
        </a:solidFill>
        <a:ln w="3175">
          <a:solidFill>
            <a:srgbClr val="000000"/>
          </a:solidFill>
          <a:prstDash val="solid"/>
        </a:ln>
      </c:spPr>
      <c:txPr>
        <a:bodyPr/>
        <a:lstStyle/>
        <a:p>
          <a:pPr>
            <a:defRPr sz="820" b="0" i="0" u="none" strike="noStrike" baseline="0">
              <a:solidFill>
                <a:srgbClr val="000000"/>
              </a:solidFill>
              <a:latin typeface="Arial"/>
              <a:ea typeface="Arial"/>
              <a:cs typeface="Arial"/>
            </a:defRPr>
          </a:pPr>
          <a:endParaRPr lang="ca-ES"/>
        </a:p>
      </c:txPr>
    </c:legend>
    <c:plotVisOnly val="1"/>
    <c:dispBlanksAs val="gap"/>
    <c:showDLblsOverMax val="0"/>
  </c:chart>
  <c:spPr>
    <a:solidFill>
      <a:srgbClr val="FFFFFF"/>
    </a:solidFill>
    <a:ln w="12700">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paperSize="9" orientation="landscape" horizontalDpi="1200" verticalDpi="12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808000"/>
                </a:solidFill>
                <a:latin typeface="Arial"/>
                <a:ea typeface="Arial"/>
                <a:cs typeface="Arial"/>
              </a:defRPr>
            </a:pPr>
            <a:r>
              <a:rPr lang="ca-ES"/>
              <a:t>EVOLUCIÓ DEL COMERÇ EXTERIOR D'ARRÒS SENSE CLOSCA </a:t>
            </a:r>
          </a:p>
        </c:rich>
      </c:tx>
      <c:layout>
        <c:manualLayout>
          <c:xMode val="edge"/>
          <c:yMode val="edge"/>
          <c:x val="0.13407846491098724"/>
          <c:y val="3.4055821886617488E-2"/>
        </c:manualLayout>
      </c:layout>
      <c:overlay val="0"/>
      <c:spPr>
        <a:noFill/>
        <a:ln w="25400">
          <a:noFill/>
        </a:ln>
      </c:spPr>
    </c:title>
    <c:autoTitleDeleted val="0"/>
    <c:plotArea>
      <c:layout>
        <c:manualLayout>
          <c:layoutTarget val="inner"/>
          <c:xMode val="edge"/>
          <c:yMode val="edge"/>
          <c:x val="0.19925548339931659"/>
          <c:y val="0.35603715170278638"/>
          <c:w val="0.69832529228732454"/>
          <c:h val="0.36222910216718268"/>
        </c:manualLayout>
      </c:layout>
      <c:barChart>
        <c:barDir val="col"/>
        <c:grouping val="clustered"/>
        <c:varyColors val="0"/>
        <c:ser>
          <c:idx val="0"/>
          <c:order val="0"/>
          <c:tx>
            <c:strRef>
              <c:f>'comerç exterior Meuros'!$B$3:$L$3</c:f>
              <c:strCache>
                <c:ptCount val="11"/>
                <c:pt idx="0">
                  <c:v>Importacions</c:v>
                </c:pt>
              </c:strCache>
            </c:strRef>
          </c:tx>
          <c:spPr>
            <a:solidFill>
              <a:srgbClr val="9999FF"/>
            </a:solidFill>
            <a:ln w="25400">
              <a:solidFill>
                <a:srgbClr val="808000"/>
              </a:solidFill>
              <a:prstDash val="solid"/>
            </a:ln>
          </c:spPr>
          <c:invertIfNegative val="0"/>
          <c:cat>
            <c:numRef>
              <c:f>'comerç exterior Meuros'!$C$4:$L$4</c:f>
              <c:numCache>
                <c:formatCode>_-* #,##0\ _€_-;\-* #,##0\ _€_-;_-* "-"??\ _€_-;_-@_-</c:formatCode>
                <c:ptCount val="10"/>
                <c:pt idx="0">
                  <c:v>1997</c:v>
                </c:pt>
                <c:pt idx="1">
                  <c:v>1998</c:v>
                </c:pt>
                <c:pt idx="2">
                  <c:v>1999</c:v>
                </c:pt>
                <c:pt idx="3">
                  <c:v>2000</c:v>
                </c:pt>
                <c:pt idx="4">
                  <c:v>2001</c:v>
                </c:pt>
                <c:pt idx="5">
                  <c:v>2002</c:v>
                </c:pt>
                <c:pt idx="6">
                  <c:v>2003</c:v>
                </c:pt>
                <c:pt idx="7">
                  <c:v>2004</c:v>
                </c:pt>
                <c:pt idx="8">
                  <c:v>2005</c:v>
                </c:pt>
                <c:pt idx="9">
                  <c:v>2006</c:v>
                </c:pt>
              </c:numCache>
            </c:numRef>
          </c:cat>
          <c:val>
            <c:numRef>
              <c:f>'comerç exterior Meuros'!$C$7:$L$7</c:f>
              <c:numCache>
                <c:formatCode>General</c:formatCode>
                <c:ptCount val="10"/>
                <c:pt idx="0">
                  <c:v>280.33999999999997</c:v>
                </c:pt>
                <c:pt idx="1">
                  <c:v>392.49</c:v>
                </c:pt>
                <c:pt idx="2" formatCode="#,##0.00">
                  <c:v>1204.17</c:v>
                </c:pt>
                <c:pt idx="3">
                  <c:v>554.70000000000005</c:v>
                </c:pt>
                <c:pt idx="4" formatCode="#,##0.00">
                  <c:v>1122.67</c:v>
                </c:pt>
                <c:pt idx="5" formatCode="#,##0.00">
                  <c:v>1349.07</c:v>
                </c:pt>
                <c:pt idx="6" formatCode="#,##0.00">
                  <c:v>1148.8800000000001</c:v>
                </c:pt>
                <c:pt idx="7" formatCode="#,##0.00">
                  <c:v>3807.78</c:v>
                </c:pt>
                <c:pt idx="8" formatCode="#,##0.00">
                  <c:v>1707.87</c:v>
                </c:pt>
                <c:pt idx="9" formatCode="#,##0.00">
                  <c:v>2077.37</c:v>
                </c:pt>
              </c:numCache>
            </c:numRef>
          </c:val>
          <c:extLst>
            <c:ext xmlns:c16="http://schemas.microsoft.com/office/drawing/2014/chart" uri="{C3380CC4-5D6E-409C-BE32-E72D297353CC}">
              <c16:uniqueId val="{00000000-9DAE-4A69-8DB0-4E467C1EFF4C}"/>
            </c:ext>
          </c:extLst>
        </c:ser>
        <c:ser>
          <c:idx val="1"/>
          <c:order val="1"/>
          <c:tx>
            <c:strRef>
              <c:f>'comerç exterior Meuros'!$B$14:$L$14</c:f>
              <c:strCache>
                <c:ptCount val="11"/>
                <c:pt idx="0">
                  <c:v>Exportacions</c:v>
                </c:pt>
              </c:strCache>
            </c:strRef>
          </c:tx>
          <c:spPr>
            <a:solidFill>
              <a:srgbClr val="993366"/>
            </a:solidFill>
            <a:ln w="12700">
              <a:solidFill>
                <a:srgbClr val="FF6600"/>
              </a:solidFill>
              <a:prstDash val="solid"/>
            </a:ln>
          </c:spPr>
          <c:invertIfNegative val="0"/>
          <c:cat>
            <c:numRef>
              <c:f>'comerç exterior Meuros'!$C$4:$L$4</c:f>
              <c:numCache>
                <c:formatCode>_-* #,##0\ _€_-;\-* #,##0\ _€_-;_-* "-"??\ _€_-;_-@_-</c:formatCode>
                <c:ptCount val="10"/>
                <c:pt idx="0">
                  <c:v>1997</c:v>
                </c:pt>
                <c:pt idx="1">
                  <c:v>1998</c:v>
                </c:pt>
                <c:pt idx="2">
                  <c:v>1999</c:v>
                </c:pt>
                <c:pt idx="3">
                  <c:v>2000</c:v>
                </c:pt>
                <c:pt idx="4">
                  <c:v>2001</c:v>
                </c:pt>
                <c:pt idx="5">
                  <c:v>2002</c:v>
                </c:pt>
                <c:pt idx="6">
                  <c:v>2003</c:v>
                </c:pt>
                <c:pt idx="7">
                  <c:v>2004</c:v>
                </c:pt>
                <c:pt idx="8">
                  <c:v>2005</c:v>
                </c:pt>
                <c:pt idx="9">
                  <c:v>2006</c:v>
                </c:pt>
              </c:numCache>
            </c:numRef>
          </c:cat>
          <c:val>
            <c:numRef>
              <c:f>'comerç exterior Meuros'!$C$18:$L$18</c:f>
              <c:numCache>
                <c:formatCode>General</c:formatCode>
                <c:ptCount val="10"/>
                <c:pt idx="0">
                  <c:v>182.04</c:v>
                </c:pt>
                <c:pt idx="1">
                  <c:v>764.8</c:v>
                </c:pt>
                <c:pt idx="2" formatCode="#,##0.00">
                  <c:v>1765.57</c:v>
                </c:pt>
                <c:pt idx="3" formatCode="#,##0.00">
                  <c:v>1125.5999999999999</c:v>
                </c:pt>
                <c:pt idx="4" formatCode="#,##0.00">
                  <c:v>3387.35</c:v>
                </c:pt>
                <c:pt idx="5" formatCode="#,##0.00">
                  <c:v>3946.26</c:v>
                </c:pt>
                <c:pt idx="6" formatCode="#,##0.00">
                  <c:v>5068.87</c:v>
                </c:pt>
                <c:pt idx="7" formatCode="#,##0.00">
                  <c:v>5339.6</c:v>
                </c:pt>
                <c:pt idx="8" formatCode="#,##0.00">
                  <c:v>1192.18</c:v>
                </c:pt>
                <c:pt idx="9">
                  <c:v>51.9</c:v>
                </c:pt>
              </c:numCache>
            </c:numRef>
          </c:val>
          <c:extLst>
            <c:ext xmlns:c16="http://schemas.microsoft.com/office/drawing/2014/chart" uri="{C3380CC4-5D6E-409C-BE32-E72D297353CC}">
              <c16:uniqueId val="{00000001-9DAE-4A69-8DB0-4E467C1EFF4C}"/>
            </c:ext>
          </c:extLst>
        </c:ser>
        <c:ser>
          <c:idx val="2"/>
          <c:order val="2"/>
          <c:tx>
            <c:strRef>
              <c:f>'comerç exterior Meuros'!$B$25:$L$25</c:f>
              <c:strCache>
                <c:ptCount val="11"/>
                <c:pt idx="0">
                  <c:v>Saldo</c:v>
                </c:pt>
              </c:strCache>
            </c:strRef>
          </c:tx>
          <c:spPr>
            <a:solidFill>
              <a:srgbClr val="FFFFCC"/>
            </a:solidFill>
            <a:ln w="12700">
              <a:solidFill>
                <a:srgbClr val="FFCC00"/>
              </a:solidFill>
              <a:prstDash val="solid"/>
            </a:ln>
          </c:spPr>
          <c:invertIfNegative val="0"/>
          <c:cat>
            <c:numRef>
              <c:f>'comerç exterior Meuros'!$C$4:$L$4</c:f>
              <c:numCache>
                <c:formatCode>_-* #,##0\ _€_-;\-* #,##0\ _€_-;_-* "-"??\ _€_-;_-@_-</c:formatCode>
                <c:ptCount val="10"/>
                <c:pt idx="0">
                  <c:v>1997</c:v>
                </c:pt>
                <c:pt idx="1">
                  <c:v>1998</c:v>
                </c:pt>
                <c:pt idx="2">
                  <c:v>1999</c:v>
                </c:pt>
                <c:pt idx="3">
                  <c:v>2000</c:v>
                </c:pt>
                <c:pt idx="4">
                  <c:v>2001</c:v>
                </c:pt>
                <c:pt idx="5">
                  <c:v>2002</c:v>
                </c:pt>
                <c:pt idx="6">
                  <c:v>2003</c:v>
                </c:pt>
                <c:pt idx="7">
                  <c:v>2004</c:v>
                </c:pt>
                <c:pt idx="8">
                  <c:v>2005</c:v>
                </c:pt>
                <c:pt idx="9">
                  <c:v>2006</c:v>
                </c:pt>
              </c:numCache>
            </c:numRef>
          </c:cat>
          <c:val>
            <c:numRef>
              <c:f>'comerç exterior Meuros'!$C$29:$L$29</c:f>
              <c:numCache>
                <c:formatCode>#,##0.00</c:formatCode>
                <c:ptCount val="10"/>
                <c:pt idx="0">
                  <c:v>-98.299999999999983</c:v>
                </c:pt>
                <c:pt idx="1">
                  <c:v>372.30999999999995</c:v>
                </c:pt>
                <c:pt idx="2">
                  <c:v>561.39999999999986</c:v>
                </c:pt>
                <c:pt idx="3">
                  <c:v>570.89999999999986</c:v>
                </c:pt>
                <c:pt idx="4">
                  <c:v>2264.6799999999998</c:v>
                </c:pt>
                <c:pt idx="5">
                  <c:v>2597.1900000000005</c:v>
                </c:pt>
                <c:pt idx="6">
                  <c:v>3919.99</c:v>
                </c:pt>
                <c:pt idx="7">
                  <c:v>1531.8200000000002</c:v>
                </c:pt>
                <c:pt idx="8">
                  <c:v>-515.68999999999983</c:v>
                </c:pt>
                <c:pt idx="9">
                  <c:v>-2025.4699999999998</c:v>
                </c:pt>
              </c:numCache>
            </c:numRef>
          </c:val>
          <c:extLst>
            <c:ext xmlns:c16="http://schemas.microsoft.com/office/drawing/2014/chart" uri="{C3380CC4-5D6E-409C-BE32-E72D297353CC}">
              <c16:uniqueId val="{00000002-9DAE-4A69-8DB0-4E467C1EFF4C}"/>
            </c:ext>
          </c:extLst>
        </c:ser>
        <c:dLbls>
          <c:showLegendKey val="0"/>
          <c:showVal val="0"/>
          <c:showCatName val="0"/>
          <c:showSerName val="0"/>
          <c:showPercent val="0"/>
          <c:showBubbleSize val="0"/>
        </c:dLbls>
        <c:gapWidth val="150"/>
        <c:axId val="768588200"/>
        <c:axId val="1"/>
      </c:barChart>
      <c:catAx>
        <c:axId val="768588200"/>
        <c:scaling>
          <c:orientation val="minMax"/>
        </c:scaling>
        <c:delete val="0"/>
        <c:axPos val="b"/>
        <c:title>
          <c:tx>
            <c:rich>
              <a:bodyPr/>
              <a:lstStyle/>
              <a:p>
                <a:pPr>
                  <a:defRPr sz="975" b="1" i="0" u="none" strike="noStrike" baseline="0">
                    <a:solidFill>
                      <a:srgbClr val="FFFFFF"/>
                    </a:solidFill>
                    <a:latin typeface="Arial"/>
                    <a:ea typeface="Arial"/>
                    <a:cs typeface="Arial"/>
                  </a:defRPr>
                </a:pPr>
                <a:r>
                  <a:rPr lang="ca-ES"/>
                  <a:t>ANYS</a:t>
                </a:r>
              </a:p>
            </c:rich>
          </c:tx>
          <c:layout>
            <c:manualLayout>
              <c:xMode val="edge"/>
              <c:yMode val="edge"/>
              <c:x val="0.78771083389857166"/>
              <c:y val="0.75851395547165434"/>
            </c:manualLayout>
          </c:layout>
          <c:overlay val="0"/>
          <c:spPr>
            <a:solidFill>
              <a:srgbClr val="99CC00"/>
            </a:solidFill>
            <a:ln w="25400">
              <a:noFill/>
            </a:ln>
          </c:spPr>
        </c:title>
        <c:numFmt formatCode="_-* #,##0\ _€_-;\-* #,##0\ _€_-;_-* &quot;-&quot;??\ _€_-;_-@_-" sourceLinked="1"/>
        <c:majorTickMark val="out"/>
        <c:minorTickMark val="none"/>
        <c:tickLblPos val="nextTo"/>
        <c:spPr>
          <a:ln w="3175">
            <a:solidFill>
              <a:srgbClr val="000000"/>
            </a:solidFill>
            <a:prstDash val="solid"/>
          </a:ln>
        </c:spPr>
        <c:txPr>
          <a:bodyPr rot="-2700000" vert="horz"/>
          <a:lstStyle/>
          <a:p>
            <a:pPr>
              <a:defRPr sz="975"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975" b="1" i="0" u="none" strike="noStrike" baseline="0">
                    <a:solidFill>
                      <a:srgbClr val="FFFFFF"/>
                    </a:solidFill>
                    <a:latin typeface="Arial"/>
                    <a:ea typeface="Arial"/>
                    <a:cs typeface="Arial"/>
                  </a:defRPr>
                </a:pPr>
                <a:r>
                  <a:rPr lang="ca-ES"/>
                  <a:t>Milers d'euros</a:t>
                </a:r>
              </a:p>
            </c:rich>
          </c:tx>
          <c:layout>
            <c:manualLayout>
              <c:xMode val="edge"/>
              <c:yMode val="edge"/>
              <c:x val="6.7039232455493619E-2"/>
              <c:y val="0.39318876938489944"/>
            </c:manualLayout>
          </c:layout>
          <c:overlay val="0"/>
          <c:spPr>
            <a:solidFill>
              <a:srgbClr val="99CC00"/>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ca-ES"/>
          </a:p>
        </c:txPr>
        <c:crossAx val="768588200"/>
        <c:crosses val="autoZero"/>
        <c:crossBetween val="between"/>
      </c:valAx>
      <c:spPr>
        <a:solidFill>
          <a:srgbClr val="FFFFFF"/>
        </a:solidFill>
        <a:ln w="12700">
          <a:solidFill>
            <a:srgbClr val="808000"/>
          </a:solidFill>
          <a:prstDash val="solid"/>
        </a:ln>
      </c:spPr>
    </c:plotArea>
    <c:legend>
      <c:legendPos val="r"/>
      <c:layout>
        <c:manualLayout>
          <c:xMode val="edge"/>
          <c:yMode val="edge"/>
          <c:wMode val="edge"/>
          <c:hMode val="edge"/>
          <c:x val="0.2383616935523509"/>
          <c:y val="0.77399372397062349"/>
          <c:w val="0.68342760525720803"/>
          <c:h val="0.84829727514344611"/>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ca-ES"/>
        </a:p>
      </c:txPr>
    </c:legend>
    <c:plotVisOnly val="1"/>
    <c:dispBlanksAs val="gap"/>
    <c:showDLblsOverMax val="0"/>
  </c:chart>
  <c:spPr>
    <a:solidFill>
      <a:srgbClr val="FFFFFF"/>
    </a:solidFill>
    <a:ln w="12700">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paperSize="9" orientation="landscape" horizontalDpi="1200" verticalDpi="12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808000"/>
                </a:solidFill>
                <a:latin typeface="Arial"/>
                <a:ea typeface="Arial"/>
                <a:cs typeface="Arial"/>
              </a:defRPr>
            </a:pPr>
            <a:r>
              <a:rPr lang="ca-ES"/>
              <a:t>EVOLUCIÓ DEL COMERÇ EXTERIOR D'ARRÒS SEMIBLANQUEJAT O BLANQUEJAT</a:t>
            </a:r>
          </a:p>
        </c:rich>
      </c:tx>
      <c:layout>
        <c:manualLayout>
          <c:xMode val="edge"/>
          <c:yMode val="edge"/>
          <c:x val="0.21111140437054307"/>
          <c:y val="3.0864154598971658E-2"/>
        </c:manualLayout>
      </c:layout>
      <c:overlay val="0"/>
      <c:spPr>
        <a:noFill/>
        <a:ln w="25400">
          <a:noFill/>
        </a:ln>
      </c:spPr>
    </c:title>
    <c:autoTitleDeleted val="0"/>
    <c:plotArea>
      <c:layout>
        <c:manualLayout>
          <c:layoutTarget val="inner"/>
          <c:xMode val="edge"/>
          <c:yMode val="edge"/>
          <c:x val="0.1925929408871182"/>
          <c:y val="0.29012433124858716"/>
          <c:w val="0.72037167312585559"/>
          <c:h val="0.50617436515710945"/>
        </c:manualLayout>
      </c:layout>
      <c:barChart>
        <c:barDir val="col"/>
        <c:grouping val="clustered"/>
        <c:varyColors val="0"/>
        <c:ser>
          <c:idx val="0"/>
          <c:order val="0"/>
          <c:tx>
            <c:strRef>
              <c:f>'comerç exterior Meuros'!$B$3:$L$3</c:f>
              <c:strCache>
                <c:ptCount val="11"/>
                <c:pt idx="0">
                  <c:v>Importacions</c:v>
                </c:pt>
              </c:strCache>
            </c:strRef>
          </c:tx>
          <c:spPr>
            <a:solidFill>
              <a:srgbClr val="9999FF"/>
            </a:solidFill>
            <a:ln w="25400">
              <a:solidFill>
                <a:srgbClr val="808000"/>
              </a:solidFill>
              <a:prstDash val="solid"/>
            </a:ln>
          </c:spPr>
          <c:invertIfNegative val="0"/>
          <c:cat>
            <c:numRef>
              <c:f>'comerç exterior Meuros'!$C$4:$L$4</c:f>
              <c:numCache>
                <c:formatCode>_-* #,##0\ _€_-;\-* #,##0\ _€_-;_-* "-"??\ _€_-;_-@_-</c:formatCode>
                <c:ptCount val="10"/>
                <c:pt idx="0">
                  <c:v>1997</c:v>
                </c:pt>
                <c:pt idx="1">
                  <c:v>1998</c:v>
                </c:pt>
                <c:pt idx="2">
                  <c:v>1999</c:v>
                </c:pt>
                <c:pt idx="3">
                  <c:v>2000</c:v>
                </c:pt>
                <c:pt idx="4">
                  <c:v>2001</c:v>
                </c:pt>
                <c:pt idx="5">
                  <c:v>2002</c:v>
                </c:pt>
                <c:pt idx="6">
                  <c:v>2003</c:v>
                </c:pt>
                <c:pt idx="7">
                  <c:v>2004</c:v>
                </c:pt>
                <c:pt idx="8">
                  <c:v>2005</c:v>
                </c:pt>
                <c:pt idx="9">
                  <c:v>2006</c:v>
                </c:pt>
              </c:numCache>
            </c:numRef>
          </c:cat>
          <c:val>
            <c:numRef>
              <c:f>'comerç exterior Meuros'!$C$9:$L$9</c:f>
              <c:numCache>
                <c:formatCode>General</c:formatCode>
                <c:ptCount val="10"/>
                <c:pt idx="0" formatCode="#,##0.00">
                  <c:v>12746.71</c:v>
                </c:pt>
                <c:pt idx="1">
                  <c:v>690.72</c:v>
                </c:pt>
                <c:pt idx="2" formatCode="#,##0.00">
                  <c:v>1282.25</c:v>
                </c:pt>
                <c:pt idx="3" formatCode="#,##0.00">
                  <c:v>2150.12</c:v>
                </c:pt>
                <c:pt idx="4" formatCode="#,##0.00">
                  <c:v>2078.3000000000002</c:v>
                </c:pt>
                <c:pt idx="5" formatCode="#,##0.00">
                  <c:v>1173.96</c:v>
                </c:pt>
                <c:pt idx="6">
                  <c:v>631.36</c:v>
                </c:pt>
                <c:pt idx="7">
                  <c:v>851.7</c:v>
                </c:pt>
                <c:pt idx="8" formatCode="#,##0.00">
                  <c:v>1171.7</c:v>
                </c:pt>
                <c:pt idx="9" formatCode="#,##0.00">
                  <c:v>1297.23</c:v>
                </c:pt>
              </c:numCache>
            </c:numRef>
          </c:val>
          <c:extLst>
            <c:ext xmlns:c16="http://schemas.microsoft.com/office/drawing/2014/chart" uri="{C3380CC4-5D6E-409C-BE32-E72D297353CC}">
              <c16:uniqueId val="{00000000-9B09-4317-8988-EC4DC6746744}"/>
            </c:ext>
          </c:extLst>
        </c:ser>
        <c:ser>
          <c:idx val="1"/>
          <c:order val="1"/>
          <c:tx>
            <c:strRef>
              <c:f>'comerç exterior Meuros'!$B$14:$L$14</c:f>
              <c:strCache>
                <c:ptCount val="11"/>
                <c:pt idx="0">
                  <c:v>Exportacions</c:v>
                </c:pt>
              </c:strCache>
            </c:strRef>
          </c:tx>
          <c:spPr>
            <a:solidFill>
              <a:srgbClr val="993366"/>
            </a:solidFill>
            <a:ln w="12700">
              <a:solidFill>
                <a:srgbClr val="FF6600"/>
              </a:solidFill>
              <a:prstDash val="solid"/>
            </a:ln>
          </c:spPr>
          <c:invertIfNegative val="0"/>
          <c:val>
            <c:numRef>
              <c:f>'comerç exterior Meuros'!$C$19:$L$19</c:f>
              <c:numCache>
                <c:formatCode>#,##0.00</c:formatCode>
                <c:ptCount val="10"/>
                <c:pt idx="0">
                  <c:v>2940.51</c:v>
                </c:pt>
                <c:pt idx="1">
                  <c:v>3141.03</c:v>
                </c:pt>
                <c:pt idx="2">
                  <c:v>1730.92</c:v>
                </c:pt>
                <c:pt idx="3">
                  <c:v>2951.55</c:v>
                </c:pt>
                <c:pt idx="4">
                  <c:v>4913.67</c:v>
                </c:pt>
                <c:pt idx="5">
                  <c:v>6072.48</c:v>
                </c:pt>
                <c:pt idx="6">
                  <c:v>6688.51</c:v>
                </c:pt>
                <c:pt idx="7">
                  <c:v>7626.27</c:v>
                </c:pt>
                <c:pt idx="8">
                  <c:v>7765.08</c:v>
                </c:pt>
                <c:pt idx="9">
                  <c:v>9806.52</c:v>
                </c:pt>
              </c:numCache>
            </c:numRef>
          </c:val>
          <c:extLst>
            <c:ext xmlns:c16="http://schemas.microsoft.com/office/drawing/2014/chart" uri="{C3380CC4-5D6E-409C-BE32-E72D297353CC}">
              <c16:uniqueId val="{00000001-9B09-4317-8988-EC4DC6746744}"/>
            </c:ext>
          </c:extLst>
        </c:ser>
        <c:ser>
          <c:idx val="2"/>
          <c:order val="2"/>
          <c:tx>
            <c:strRef>
              <c:f>'comerç exterior Meuros'!$B$25:$L$25</c:f>
              <c:strCache>
                <c:ptCount val="11"/>
                <c:pt idx="0">
                  <c:v>Saldo</c:v>
                </c:pt>
              </c:strCache>
            </c:strRef>
          </c:tx>
          <c:spPr>
            <a:solidFill>
              <a:srgbClr val="FFFFCC"/>
            </a:solidFill>
            <a:ln w="12700">
              <a:solidFill>
                <a:srgbClr val="FFCC00"/>
              </a:solidFill>
              <a:prstDash val="solid"/>
            </a:ln>
          </c:spPr>
          <c:invertIfNegative val="0"/>
          <c:val>
            <c:numRef>
              <c:f>'comerç exterior Meuros'!$C$30:$L$30</c:f>
              <c:numCache>
                <c:formatCode>#,##0.00</c:formatCode>
                <c:ptCount val="10"/>
                <c:pt idx="0">
                  <c:v>-1288.0299999999997</c:v>
                </c:pt>
                <c:pt idx="1">
                  <c:v>-2888.9099999999994</c:v>
                </c:pt>
                <c:pt idx="2">
                  <c:v>-4600.5199999999995</c:v>
                </c:pt>
                <c:pt idx="3">
                  <c:v>-808.62999999999965</c:v>
                </c:pt>
                <c:pt idx="4">
                  <c:v>2424.9</c:v>
                </c:pt>
                <c:pt idx="5">
                  <c:v>4884.3799999999992</c:v>
                </c:pt>
                <c:pt idx="6">
                  <c:v>5098.07</c:v>
                </c:pt>
                <c:pt idx="7">
                  <c:v>5849.9500000000007</c:v>
                </c:pt>
                <c:pt idx="8">
                  <c:v>5898.52</c:v>
                </c:pt>
                <c:pt idx="9">
                  <c:v>8511.01</c:v>
                </c:pt>
              </c:numCache>
            </c:numRef>
          </c:val>
          <c:extLst>
            <c:ext xmlns:c16="http://schemas.microsoft.com/office/drawing/2014/chart" uri="{C3380CC4-5D6E-409C-BE32-E72D297353CC}">
              <c16:uniqueId val="{00000002-9B09-4317-8988-EC4DC6746744}"/>
            </c:ext>
          </c:extLst>
        </c:ser>
        <c:dLbls>
          <c:showLegendKey val="0"/>
          <c:showVal val="0"/>
          <c:showCatName val="0"/>
          <c:showSerName val="0"/>
          <c:showPercent val="0"/>
          <c:showBubbleSize val="0"/>
        </c:dLbls>
        <c:gapWidth val="150"/>
        <c:axId val="768605584"/>
        <c:axId val="1"/>
      </c:barChart>
      <c:catAx>
        <c:axId val="768605584"/>
        <c:scaling>
          <c:orientation val="minMax"/>
        </c:scaling>
        <c:delete val="0"/>
        <c:axPos val="b"/>
        <c:title>
          <c:tx>
            <c:rich>
              <a:bodyPr/>
              <a:lstStyle/>
              <a:p>
                <a:pPr>
                  <a:defRPr sz="900" b="1" i="0" u="none" strike="noStrike" baseline="0">
                    <a:solidFill>
                      <a:srgbClr val="FFFFFF"/>
                    </a:solidFill>
                    <a:latin typeface="Arial"/>
                    <a:ea typeface="Arial"/>
                    <a:cs typeface="Arial"/>
                  </a:defRPr>
                </a:pPr>
                <a:r>
                  <a:rPr lang="ca-ES"/>
                  <a:t>ANYS</a:t>
                </a:r>
              </a:p>
            </c:rich>
          </c:tx>
          <c:layout>
            <c:manualLayout>
              <c:xMode val="edge"/>
              <c:yMode val="edge"/>
              <c:x val="0.77592731076213239"/>
              <c:y val="0.83024946802785293"/>
            </c:manualLayout>
          </c:layout>
          <c:overlay val="0"/>
          <c:spPr>
            <a:solidFill>
              <a:srgbClr val="99CC00"/>
            </a:solidFill>
            <a:ln w="25400">
              <a:noFill/>
            </a:ln>
          </c:spPr>
        </c:title>
        <c:numFmt formatCode="_-* #,##0\ _€_-;\-* #,##0\ _€_-;_-* &quot;-&quot;??\ _€_-;_-@_-"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900" b="1" i="0" u="none" strike="noStrike" baseline="0">
                    <a:solidFill>
                      <a:srgbClr val="FFFFFF"/>
                    </a:solidFill>
                    <a:latin typeface="Arial"/>
                    <a:ea typeface="Arial"/>
                    <a:cs typeface="Arial"/>
                  </a:defRPr>
                </a:pPr>
                <a:r>
                  <a:rPr lang="ca-ES"/>
                  <a:t>Milers d'euros</a:t>
                </a:r>
              </a:p>
            </c:rich>
          </c:tx>
          <c:layout>
            <c:manualLayout>
              <c:xMode val="edge"/>
              <c:yMode val="edge"/>
              <c:x val="5.1851786683089193E-2"/>
              <c:y val="0.41358139380842379"/>
            </c:manualLayout>
          </c:layout>
          <c:overlay val="0"/>
          <c:spPr>
            <a:solidFill>
              <a:srgbClr val="99CC00"/>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a-ES"/>
          </a:p>
        </c:txPr>
        <c:crossAx val="768605584"/>
        <c:crosses val="autoZero"/>
        <c:crossBetween val="between"/>
      </c:valAx>
      <c:spPr>
        <a:solidFill>
          <a:srgbClr val="FFFFFF"/>
        </a:solidFill>
        <a:ln w="12700">
          <a:solidFill>
            <a:srgbClr val="808000"/>
          </a:solidFill>
          <a:prstDash val="solid"/>
        </a:ln>
      </c:spPr>
    </c:plotArea>
    <c:legend>
      <c:legendPos val="r"/>
      <c:layout>
        <c:manualLayout>
          <c:xMode val="edge"/>
          <c:yMode val="edge"/>
          <c:wMode val="edge"/>
          <c:hMode val="edge"/>
          <c:x val="0.21481527099615344"/>
          <c:y val="0.83333581724997308"/>
          <c:w val="0.6574086619060886"/>
          <c:h val="0.90741018571416743"/>
        </c:manualLayout>
      </c:layout>
      <c:overlay val="0"/>
      <c:spPr>
        <a:solidFill>
          <a:srgbClr val="FFFFFF"/>
        </a:solidFill>
        <a:ln w="3175">
          <a:solidFill>
            <a:srgbClr val="000000"/>
          </a:solidFill>
          <a:prstDash val="solid"/>
        </a:ln>
      </c:spPr>
      <c:txPr>
        <a:bodyPr/>
        <a:lstStyle/>
        <a:p>
          <a:pPr>
            <a:defRPr sz="820" b="0" i="0" u="none" strike="noStrike" baseline="0">
              <a:solidFill>
                <a:srgbClr val="000000"/>
              </a:solidFill>
              <a:latin typeface="Arial"/>
              <a:ea typeface="Arial"/>
              <a:cs typeface="Arial"/>
            </a:defRPr>
          </a:pPr>
          <a:endParaRPr lang="ca-ES"/>
        </a:p>
      </c:txPr>
    </c:legend>
    <c:plotVisOnly val="1"/>
    <c:dispBlanksAs val="gap"/>
    <c:showDLblsOverMax val="0"/>
  </c:chart>
  <c:spPr>
    <a:solidFill>
      <a:srgbClr val="FFFFFF"/>
    </a:solidFill>
    <a:ln w="12700">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808000"/>
                </a:solidFill>
                <a:latin typeface="Arial"/>
                <a:ea typeface="Arial"/>
                <a:cs typeface="Arial"/>
              </a:defRPr>
            </a:pPr>
            <a:r>
              <a:rPr lang="ca-ES"/>
              <a:t>EVOLUCIÓ DEL COMERÇ EXTERIOR D'ARRÒS PARTIT</a:t>
            </a:r>
          </a:p>
        </c:rich>
      </c:tx>
      <c:layout>
        <c:manualLayout>
          <c:xMode val="edge"/>
          <c:yMode val="edge"/>
          <c:x val="0.16296328880677624"/>
          <c:y val="3.0864154598971658E-2"/>
        </c:manualLayout>
      </c:layout>
      <c:overlay val="0"/>
      <c:spPr>
        <a:noFill/>
        <a:ln w="25400">
          <a:noFill/>
        </a:ln>
      </c:spPr>
    </c:title>
    <c:autoTitleDeleted val="0"/>
    <c:plotArea>
      <c:layout>
        <c:manualLayout>
          <c:layoutTarget val="inner"/>
          <c:xMode val="edge"/>
          <c:yMode val="edge"/>
          <c:x val="0.1925929408871182"/>
          <c:y val="0.29012433124858716"/>
          <c:w val="0.72037167312585559"/>
          <c:h val="0.50617436515710945"/>
        </c:manualLayout>
      </c:layout>
      <c:barChart>
        <c:barDir val="col"/>
        <c:grouping val="clustered"/>
        <c:varyColors val="0"/>
        <c:ser>
          <c:idx val="0"/>
          <c:order val="0"/>
          <c:tx>
            <c:strRef>
              <c:f>'comerç exterior Meuros'!$B$3:$L$3</c:f>
              <c:strCache>
                <c:ptCount val="11"/>
                <c:pt idx="0">
                  <c:v>Importacions</c:v>
                </c:pt>
              </c:strCache>
            </c:strRef>
          </c:tx>
          <c:spPr>
            <a:solidFill>
              <a:srgbClr val="9999FF"/>
            </a:solidFill>
            <a:ln w="25400">
              <a:solidFill>
                <a:srgbClr val="808000"/>
              </a:solidFill>
              <a:prstDash val="solid"/>
            </a:ln>
          </c:spPr>
          <c:invertIfNegative val="0"/>
          <c:cat>
            <c:numRef>
              <c:f>'comerç exterior Meuros'!$C$4:$L$4</c:f>
              <c:numCache>
                <c:formatCode>_-* #,##0\ _€_-;\-* #,##0\ _€_-;_-* "-"??\ _€_-;_-@_-</c:formatCode>
                <c:ptCount val="10"/>
                <c:pt idx="0">
                  <c:v>1997</c:v>
                </c:pt>
                <c:pt idx="1">
                  <c:v>1998</c:v>
                </c:pt>
                <c:pt idx="2">
                  <c:v>1999</c:v>
                </c:pt>
                <c:pt idx="3">
                  <c:v>2000</c:v>
                </c:pt>
                <c:pt idx="4">
                  <c:v>2001</c:v>
                </c:pt>
                <c:pt idx="5">
                  <c:v>2002</c:v>
                </c:pt>
                <c:pt idx="6">
                  <c:v>2003</c:v>
                </c:pt>
                <c:pt idx="7">
                  <c:v>2004</c:v>
                </c:pt>
                <c:pt idx="8">
                  <c:v>2005</c:v>
                </c:pt>
                <c:pt idx="9">
                  <c:v>2006</c:v>
                </c:pt>
              </c:numCache>
            </c:numRef>
          </c:cat>
          <c:val>
            <c:numRef>
              <c:f>'comerç exterior Meuros'!$C$9:$L$9</c:f>
              <c:numCache>
                <c:formatCode>General</c:formatCode>
                <c:ptCount val="10"/>
                <c:pt idx="0" formatCode="#,##0.00">
                  <c:v>12746.71</c:v>
                </c:pt>
                <c:pt idx="1">
                  <c:v>690.72</c:v>
                </c:pt>
                <c:pt idx="2" formatCode="#,##0.00">
                  <c:v>1282.25</c:v>
                </c:pt>
                <c:pt idx="3" formatCode="#,##0.00">
                  <c:v>2150.12</c:v>
                </c:pt>
                <c:pt idx="4" formatCode="#,##0.00">
                  <c:v>2078.3000000000002</c:v>
                </c:pt>
                <c:pt idx="5" formatCode="#,##0.00">
                  <c:v>1173.96</c:v>
                </c:pt>
                <c:pt idx="6">
                  <c:v>631.36</c:v>
                </c:pt>
                <c:pt idx="7">
                  <c:v>851.7</c:v>
                </c:pt>
                <c:pt idx="8" formatCode="#,##0.00">
                  <c:v>1171.7</c:v>
                </c:pt>
                <c:pt idx="9" formatCode="#,##0.00">
                  <c:v>1297.23</c:v>
                </c:pt>
              </c:numCache>
            </c:numRef>
          </c:val>
          <c:extLst>
            <c:ext xmlns:c16="http://schemas.microsoft.com/office/drawing/2014/chart" uri="{C3380CC4-5D6E-409C-BE32-E72D297353CC}">
              <c16:uniqueId val="{00000000-014B-421E-94B0-97645BC48D71}"/>
            </c:ext>
          </c:extLst>
        </c:ser>
        <c:ser>
          <c:idx val="1"/>
          <c:order val="1"/>
          <c:tx>
            <c:strRef>
              <c:f>'comerç exterior Meuros'!$B$14:$L$14</c:f>
              <c:strCache>
                <c:ptCount val="11"/>
                <c:pt idx="0">
                  <c:v>Exportacions</c:v>
                </c:pt>
              </c:strCache>
            </c:strRef>
          </c:tx>
          <c:spPr>
            <a:solidFill>
              <a:srgbClr val="993366"/>
            </a:solidFill>
            <a:ln w="12700">
              <a:solidFill>
                <a:srgbClr val="FF6600"/>
              </a:solidFill>
              <a:prstDash val="solid"/>
            </a:ln>
          </c:spPr>
          <c:invertIfNegative val="0"/>
          <c:val>
            <c:numRef>
              <c:f>'comerç exterior Meuros'!$C$20:$L$20</c:f>
              <c:numCache>
                <c:formatCode>#,##0.00</c:formatCode>
                <c:ptCount val="10"/>
                <c:pt idx="0" formatCode="General">
                  <c:v>608</c:v>
                </c:pt>
                <c:pt idx="1">
                  <c:v>1223.54</c:v>
                </c:pt>
                <c:pt idx="2" formatCode="General">
                  <c:v>957.41</c:v>
                </c:pt>
                <c:pt idx="3">
                  <c:v>1912.11</c:v>
                </c:pt>
                <c:pt idx="4" formatCode="General">
                  <c:v>928.82</c:v>
                </c:pt>
                <c:pt idx="5">
                  <c:v>1148.42</c:v>
                </c:pt>
                <c:pt idx="6">
                  <c:v>2927.87</c:v>
                </c:pt>
                <c:pt idx="7">
                  <c:v>2061.98</c:v>
                </c:pt>
                <c:pt idx="8">
                  <c:v>1355.97</c:v>
                </c:pt>
                <c:pt idx="9">
                  <c:v>2367.7600000000002</c:v>
                </c:pt>
              </c:numCache>
            </c:numRef>
          </c:val>
          <c:extLst>
            <c:ext xmlns:c16="http://schemas.microsoft.com/office/drawing/2014/chart" uri="{C3380CC4-5D6E-409C-BE32-E72D297353CC}">
              <c16:uniqueId val="{00000001-014B-421E-94B0-97645BC48D71}"/>
            </c:ext>
          </c:extLst>
        </c:ser>
        <c:ser>
          <c:idx val="2"/>
          <c:order val="2"/>
          <c:tx>
            <c:strRef>
              <c:f>'comerç exterior Meuros'!$B$25:$L$25</c:f>
              <c:strCache>
                <c:ptCount val="11"/>
                <c:pt idx="0">
                  <c:v>Saldo</c:v>
                </c:pt>
              </c:strCache>
            </c:strRef>
          </c:tx>
          <c:spPr>
            <a:solidFill>
              <a:srgbClr val="FFFFCC"/>
            </a:solidFill>
            <a:ln w="12700">
              <a:solidFill>
                <a:srgbClr val="FFCC00"/>
              </a:solidFill>
              <a:prstDash val="solid"/>
            </a:ln>
          </c:spPr>
          <c:invertIfNegative val="0"/>
          <c:val>
            <c:numRef>
              <c:f>'comerç exterior Meuros'!$C$31:$L$31</c:f>
              <c:numCache>
                <c:formatCode>#,##0.00</c:formatCode>
                <c:ptCount val="10"/>
                <c:pt idx="0">
                  <c:v>-12138.71</c:v>
                </c:pt>
                <c:pt idx="1">
                  <c:v>532.81999999999994</c:v>
                </c:pt>
                <c:pt idx="2">
                  <c:v>-324.84000000000003</c:v>
                </c:pt>
                <c:pt idx="3">
                  <c:v>-238.01</c:v>
                </c:pt>
                <c:pt idx="4">
                  <c:v>-1149.48</c:v>
                </c:pt>
                <c:pt idx="5">
                  <c:v>-25.539999999999964</c:v>
                </c:pt>
                <c:pt idx="6">
                  <c:v>2296.5099999999998</c:v>
                </c:pt>
                <c:pt idx="7">
                  <c:v>1210.28</c:v>
                </c:pt>
                <c:pt idx="8">
                  <c:v>184.26999999999998</c:v>
                </c:pt>
                <c:pt idx="9">
                  <c:v>1070.5300000000002</c:v>
                </c:pt>
              </c:numCache>
            </c:numRef>
          </c:val>
          <c:extLst>
            <c:ext xmlns:c16="http://schemas.microsoft.com/office/drawing/2014/chart" uri="{C3380CC4-5D6E-409C-BE32-E72D297353CC}">
              <c16:uniqueId val="{00000002-014B-421E-94B0-97645BC48D71}"/>
            </c:ext>
          </c:extLst>
        </c:ser>
        <c:dLbls>
          <c:showLegendKey val="0"/>
          <c:showVal val="0"/>
          <c:showCatName val="0"/>
          <c:showSerName val="0"/>
          <c:showPercent val="0"/>
          <c:showBubbleSize val="0"/>
        </c:dLbls>
        <c:gapWidth val="150"/>
        <c:axId val="768606896"/>
        <c:axId val="1"/>
      </c:barChart>
      <c:catAx>
        <c:axId val="768606896"/>
        <c:scaling>
          <c:orientation val="minMax"/>
        </c:scaling>
        <c:delete val="0"/>
        <c:axPos val="b"/>
        <c:title>
          <c:tx>
            <c:rich>
              <a:bodyPr/>
              <a:lstStyle/>
              <a:p>
                <a:pPr>
                  <a:defRPr sz="900" b="1" i="0" u="none" strike="noStrike" baseline="0">
                    <a:solidFill>
                      <a:srgbClr val="FFFFFF"/>
                    </a:solidFill>
                    <a:latin typeface="Arial"/>
                    <a:ea typeface="Arial"/>
                    <a:cs typeface="Arial"/>
                  </a:defRPr>
                </a:pPr>
                <a:r>
                  <a:rPr lang="ca-ES"/>
                  <a:t>ANYS</a:t>
                </a:r>
              </a:p>
            </c:rich>
          </c:tx>
          <c:layout>
            <c:manualLayout>
              <c:xMode val="edge"/>
              <c:yMode val="edge"/>
              <c:x val="0.75740875965923249"/>
              <c:y val="0.83024946802785293"/>
            </c:manualLayout>
          </c:layout>
          <c:overlay val="0"/>
          <c:spPr>
            <a:solidFill>
              <a:srgbClr val="99CC00"/>
            </a:solidFill>
            <a:ln w="25400">
              <a:noFill/>
            </a:ln>
          </c:spPr>
        </c:title>
        <c:numFmt formatCode="_-* #,##0\ _€_-;\-* #,##0\ _€_-;_-* &quot;-&quot;??\ _€_-;_-@_-"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900" b="1" i="0" u="none" strike="noStrike" baseline="0">
                    <a:solidFill>
                      <a:srgbClr val="FFFFFF"/>
                    </a:solidFill>
                    <a:latin typeface="Arial"/>
                    <a:ea typeface="Arial"/>
                    <a:cs typeface="Arial"/>
                  </a:defRPr>
                </a:pPr>
                <a:r>
                  <a:rPr lang="ca-ES"/>
                  <a:t>Milers d'euros</a:t>
                </a:r>
              </a:p>
            </c:rich>
          </c:tx>
          <c:layout>
            <c:manualLayout>
              <c:xMode val="edge"/>
              <c:yMode val="edge"/>
              <c:x val="5.1851786683089193E-2"/>
              <c:y val="0.41358139380842379"/>
            </c:manualLayout>
          </c:layout>
          <c:overlay val="0"/>
          <c:spPr>
            <a:solidFill>
              <a:srgbClr val="99CC00"/>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a-ES"/>
          </a:p>
        </c:txPr>
        <c:crossAx val="768606896"/>
        <c:crosses val="autoZero"/>
        <c:crossBetween val="between"/>
      </c:valAx>
      <c:spPr>
        <a:solidFill>
          <a:srgbClr val="FFFFFF"/>
        </a:solidFill>
        <a:ln w="12700">
          <a:solidFill>
            <a:srgbClr val="808000"/>
          </a:solidFill>
          <a:prstDash val="solid"/>
        </a:ln>
      </c:spPr>
    </c:plotArea>
    <c:legend>
      <c:legendPos val="r"/>
      <c:layout>
        <c:manualLayout>
          <c:xMode val="edge"/>
          <c:yMode val="edge"/>
          <c:wMode val="edge"/>
          <c:hMode val="edge"/>
          <c:x val="0.21296343543649221"/>
          <c:y val="0.83333581724997308"/>
          <c:w val="0.65555682634642731"/>
          <c:h val="0.90741018571416743"/>
        </c:manualLayout>
      </c:layout>
      <c:overlay val="0"/>
      <c:spPr>
        <a:solidFill>
          <a:srgbClr val="FFFFFF"/>
        </a:solidFill>
        <a:ln w="3175">
          <a:solidFill>
            <a:srgbClr val="000000"/>
          </a:solidFill>
          <a:prstDash val="solid"/>
        </a:ln>
      </c:spPr>
      <c:txPr>
        <a:bodyPr/>
        <a:lstStyle/>
        <a:p>
          <a:pPr>
            <a:defRPr sz="820" b="0" i="0" u="none" strike="noStrike" baseline="0">
              <a:solidFill>
                <a:srgbClr val="000000"/>
              </a:solidFill>
              <a:latin typeface="Arial"/>
              <a:ea typeface="Arial"/>
              <a:cs typeface="Arial"/>
            </a:defRPr>
          </a:pPr>
          <a:endParaRPr lang="ca-ES"/>
        </a:p>
      </c:txPr>
    </c:legend>
    <c:plotVisOnly val="1"/>
    <c:dispBlanksAs val="gap"/>
    <c:showDLblsOverMax val="0"/>
  </c:chart>
  <c:spPr>
    <a:solidFill>
      <a:srgbClr val="FFFFFF"/>
    </a:solidFill>
    <a:ln w="12700">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Helvetica" panose="020B0604020202030204" pitchFamily="34" charset="0"/>
                <a:ea typeface="+mn-ea"/>
                <a:cs typeface="+mn-cs"/>
              </a:defRPr>
            </a:pPr>
            <a:r>
              <a:rPr lang="ca-ES"/>
              <a:t>EVOLUCIÓ</a:t>
            </a:r>
            <a:r>
              <a:rPr lang="ca-ES" baseline="0"/>
              <a:t> DE LA SUPERFÍCIE D'ARRÒS </a:t>
            </a:r>
            <a:br>
              <a:rPr lang="ca-ES" baseline="0"/>
            </a:br>
            <a:r>
              <a:rPr lang="ca-ES" baseline="0"/>
              <a:t>GIRONA</a:t>
            </a:r>
          </a:p>
        </c:rich>
      </c:tx>
      <c:layout>
        <c:manualLayout>
          <c:xMode val="edge"/>
          <c:yMode val="edge"/>
          <c:x val="0.2856938560772303"/>
          <c:y val="1.6769810128249026E-2"/>
        </c:manualLayout>
      </c:layout>
      <c:overlay val="0"/>
      <c:spPr>
        <a:noFill/>
        <a:ln>
          <a:noFill/>
        </a:ln>
        <a:effectLst/>
      </c:spPr>
    </c:title>
    <c:autoTitleDeleted val="0"/>
    <c:plotArea>
      <c:layout>
        <c:manualLayout>
          <c:layoutTarget val="inner"/>
          <c:xMode val="edge"/>
          <c:yMode val="edge"/>
          <c:x val="0.12383198597336845"/>
          <c:y val="0.14859814861232354"/>
          <c:w val="0.82412507191062268"/>
          <c:h val="0.62288855924297992"/>
        </c:manualLayout>
      </c:layout>
      <c:lineChart>
        <c:grouping val="standard"/>
        <c:varyColors val="0"/>
        <c:ser>
          <c:idx val="0"/>
          <c:order val="0"/>
          <c:tx>
            <c:strRef>
              <c:f>Superfícies!$A$1</c:f>
              <c:strCache>
                <c:ptCount val="1"/>
                <c:pt idx="0">
                  <c:v>SUPERFÍCIES</c:v>
                </c:pt>
              </c:strCache>
            </c:strRef>
          </c:tx>
          <c:spPr>
            <a:ln w="19050" cap="rnd">
              <a:solidFill>
                <a:srgbClr val="008000"/>
              </a:solidFill>
              <a:round/>
            </a:ln>
            <a:effectLst/>
          </c:spPr>
          <c:marker>
            <c:symbol val="circle"/>
            <c:size val="5"/>
            <c:spPr>
              <a:solidFill>
                <a:srgbClr val="008000"/>
              </a:solidFill>
              <a:ln w="3175">
                <a:solidFill>
                  <a:srgbClr val="008000"/>
                </a:solidFill>
              </a:ln>
              <a:effectLst/>
            </c:spPr>
          </c:marker>
          <c:cat>
            <c:numRef>
              <c:extLst>
                <c:ext xmlns:c15="http://schemas.microsoft.com/office/drawing/2012/chart" uri="{02D57815-91ED-43cb-92C2-25804820EDAC}">
                  <c15:fullRef>
                    <c15:sqref>Superfícies!$D$6:$Z$6</c15:sqref>
                  </c15:fullRef>
                </c:ext>
              </c:extLst>
              <c:f>(Superfícies!$D$6:$H$6,Superfícies!$J$6:$Z$6)</c:f>
              <c:numCache>
                <c:formatCode>General</c:formatCode>
                <c:ptCount val="22"/>
                <c:pt idx="0">
                  <c:v>1999</c:v>
                </c:pt>
                <c:pt idx="1">
                  <c:v>2000</c:v>
                </c:pt>
                <c:pt idx="2">
                  <c:v>2001</c:v>
                </c:pt>
                <c:pt idx="3">
                  <c:v>2002</c:v>
                </c:pt>
                <c:pt idx="4">
                  <c:v>2003</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extLst>
                <c:ext xmlns:c15="http://schemas.microsoft.com/office/drawing/2012/chart" uri="{02D57815-91ED-43cb-92C2-25804820EDAC}">
                  <c15:fullRef>
                    <c15:sqref>Superfícies!$D$8:$Z$8</c15:sqref>
                  </c15:fullRef>
                </c:ext>
              </c:extLst>
              <c:f>(Superfícies!$D$8:$H$8,Superfícies!$J$8:$Z$8)</c:f>
              <c:numCache>
                <c:formatCode>#,##0</c:formatCode>
                <c:ptCount val="22"/>
                <c:pt idx="0">
                  <c:v>706</c:v>
                </c:pt>
                <c:pt idx="1">
                  <c:v>772</c:v>
                </c:pt>
                <c:pt idx="2">
                  <c:v>734</c:v>
                </c:pt>
                <c:pt idx="3">
                  <c:v>741</c:v>
                </c:pt>
                <c:pt idx="4">
                  <c:v>791</c:v>
                </c:pt>
                <c:pt idx="5">
                  <c:v>803</c:v>
                </c:pt>
                <c:pt idx="6">
                  <c:v>822</c:v>
                </c:pt>
                <c:pt idx="7">
                  <c:v>813</c:v>
                </c:pt>
                <c:pt idx="8">
                  <c:v>711</c:v>
                </c:pt>
                <c:pt idx="9">
                  <c:v>796</c:v>
                </c:pt>
                <c:pt idx="10">
                  <c:v>845</c:v>
                </c:pt>
                <c:pt idx="11">
                  <c:v>909.7</c:v>
                </c:pt>
                <c:pt idx="12">
                  <c:v>938.7</c:v>
                </c:pt>
                <c:pt idx="13">
                  <c:v>936</c:v>
                </c:pt>
                <c:pt idx="14">
                  <c:v>943</c:v>
                </c:pt>
                <c:pt idx="15">
                  <c:v>947</c:v>
                </c:pt>
                <c:pt idx="16">
                  <c:v>941</c:v>
                </c:pt>
                <c:pt idx="17">
                  <c:v>941</c:v>
                </c:pt>
                <c:pt idx="18">
                  <c:v>1069</c:v>
                </c:pt>
                <c:pt idx="19">
                  <c:v>1088</c:v>
                </c:pt>
                <c:pt idx="20">
                  <c:v>1084</c:v>
                </c:pt>
                <c:pt idx="21">
                  <c:v>1103</c:v>
                </c:pt>
              </c:numCache>
            </c:numRef>
          </c:val>
          <c:smooth val="0"/>
          <c:extLst>
            <c:ext xmlns:c16="http://schemas.microsoft.com/office/drawing/2014/chart" uri="{C3380CC4-5D6E-409C-BE32-E72D297353CC}">
              <c16:uniqueId val="{00000007-7CBB-49A9-90A7-10D6AC8639ED}"/>
            </c:ext>
          </c:extLst>
        </c:ser>
        <c:dLbls>
          <c:showLegendKey val="0"/>
          <c:showVal val="0"/>
          <c:showCatName val="0"/>
          <c:showSerName val="0"/>
          <c:showPercent val="0"/>
          <c:showBubbleSize val="0"/>
        </c:dLbls>
        <c:marker val="1"/>
        <c:smooth val="0"/>
        <c:axId val="365594864"/>
        <c:axId val="365596432"/>
      </c:lineChart>
      <c:catAx>
        <c:axId val="36559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Helvetica" panose="020B0604020202030204" pitchFamily="34" charset="0"/>
                <a:ea typeface="+mn-ea"/>
                <a:cs typeface="+mn-cs"/>
              </a:defRPr>
            </a:pPr>
            <a:endParaRPr lang="ca-ES"/>
          </a:p>
        </c:txPr>
        <c:crossAx val="365596432"/>
        <c:crosses val="autoZero"/>
        <c:auto val="1"/>
        <c:lblAlgn val="ctr"/>
        <c:lblOffset val="100"/>
        <c:noMultiLvlLbl val="0"/>
      </c:catAx>
      <c:valAx>
        <c:axId val="365596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850" b="1" i="0" u="none" strike="noStrike" kern="1200" baseline="0">
                    <a:solidFill>
                      <a:schemeClr val="tx1">
                        <a:lumMod val="65000"/>
                        <a:lumOff val="35000"/>
                      </a:schemeClr>
                    </a:solidFill>
                    <a:latin typeface="Helvetica" panose="020B0604020202030204" pitchFamily="34" charset="0"/>
                    <a:ea typeface="+mn-ea"/>
                    <a:cs typeface="+mn-cs"/>
                  </a:defRPr>
                </a:pPr>
                <a:r>
                  <a:rPr lang="en-US"/>
                  <a:t>ha</a:t>
                </a:r>
              </a:p>
            </c:rich>
          </c:tx>
          <c:layout>
            <c:manualLayout>
              <c:xMode val="edge"/>
              <c:yMode val="edge"/>
              <c:x val="1.4077342899762401E-2"/>
              <c:y val="0.12110580673857968"/>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Helvetica" panose="020B0604020202030204" pitchFamily="34" charset="0"/>
                <a:ea typeface="+mn-ea"/>
                <a:cs typeface="+mn-cs"/>
              </a:defRPr>
            </a:pPr>
            <a:endParaRPr lang="ca-ES"/>
          </a:p>
        </c:txPr>
        <c:crossAx val="365594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paperSize="9" orientation="portrait" horizontalDpi="-3" verticalDpi="300"/>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Helvetica" panose="020B0604020202030204" pitchFamily="34" charset="0"/>
                <a:ea typeface="+mn-ea"/>
                <a:cs typeface="+mn-cs"/>
              </a:defRPr>
            </a:pPr>
            <a:r>
              <a:rPr lang="ca-ES"/>
              <a:t>EVOLUCIÓ</a:t>
            </a:r>
            <a:r>
              <a:rPr lang="ca-ES" baseline="0"/>
              <a:t> DE LA SUPERFÍCIE D'ARRÒS A CATALUNYA</a:t>
            </a:r>
            <a:endParaRPr lang="ca-ES"/>
          </a:p>
        </c:rich>
      </c:tx>
      <c:layout>
        <c:manualLayout>
          <c:xMode val="edge"/>
          <c:yMode val="edge"/>
          <c:x val="0.28171973625248065"/>
          <c:y val="5.2444185217588542E-2"/>
        </c:manualLayout>
      </c:layout>
      <c:overlay val="0"/>
      <c:spPr>
        <a:noFill/>
        <a:ln>
          <a:noFill/>
        </a:ln>
        <a:effectLst/>
      </c:spPr>
    </c:title>
    <c:autoTitleDeleted val="0"/>
    <c:plotArea>
      <c:layout>
        <c:manualLayout>
          <c:layoutTarget val="inner"/>
          <c:xMode val="edge"/>
          <c:yMode val="edge"/>
          <c:x val="0.12383198597336845"/>
          <c:y val="0.14859814861232354"/>
          <c:w val="0.82412507191062268"/>
          <c:h val="0.62288855924297992"/>
        </c:manualLayout>
      </c:layout>
      <c:lineChart>
        <c:grouping val="standard"/>
        <c:varyColors val="0"/>
        <c:ser>
          <c:idx val="0"/>
          <c:order val="0"/>
          <c:tx>
            <c:strRef>
              <c:f>Superfícies!$A$1</c:f>
              <c:strCache>
                <c:ptCount val="1"/>
                <c:pt idx="0">
                  <c:v>SUPERFÍCIES</c:v>
                </c:pt>
              </c:strCache>
            </c:strRef>
          </c:tx>
          <c:spPr>
            <a:ln w="19050" cap="rnd">
              <a:solidFill>
                <a:srgbClr val="008000"/>
              </a:solidFill>
              <a:round/>
            </a:ln>
            <a:effectLst/>
          </c:spPr>
          <c:marker>
            <c:symbol val="circle"/>
            <c:size val="5"/>
            <c:spPr>
              <a:solidFill>
                <a:srgbClr val="008000"/>
              </a:solidFill>
              <a:ln w="3175">
                <a:solidFill>
                  <a:srgbClr val="008000"/>
                </a:solidFill>
              </a:ln>
              <a:effectLst/>
            </c:spPr>
          </c:marker>
          <c:cat>
            <c:numRef>
              <c:f>Superfícies!$D$6:$Z$6</c:f>
              <c:numCache>
                <c:formatCode>General</c:formatCod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numCache>
            </c:numRef>
          </c:cat>
          <c:val>
            <c:numRef>
              <c:f>Superfícies!$D$11:$Z$11</c:f>
              <c:numCache>
                <c:formatCode>#,##0</c:formatCode>
                <c:ptCount val="23"/>
                <c:pt idx="0">
                  <c:v>21595</c:v>
                </c:pt>
                <c:pt idx="1">
                  <c:v>21195</c:v>
                </c:pt>
                <c:pt idx="2">
                  <c:v>21211</c:v>
                </c:pt>
                <c:pt idx="3">
                  <c:v>21336</c:v>
                </c:pt>
                <c:pt idx="4">
                  <c:v>21521</c:v>
                </c:pt>
                <c:pt idx="5">
                  <c:v>21627</c:v>
                </c:pt>
                <c:pt idx="6">
                  <c:v>21569</c:v>
                </c:pt>
                <c:pt idx="7">
                  <c:v>21579</c:v>
                </c:pt>
                <c:pt idx="8">
                  <c:v>21506</c:v>
                </c:pt>
                <c:pt idx="9">
                  <c:v>21290</c:v>
                </c:pt>
                <c:pt idx="10">
                  <c:v>21407</c:v>
                </c:pt>
                <c:pt idx="11">
                  <c:v>21161.699999999997</c:v>
                </c:pt>
                <c:pt idx="12">
                  <c:v>21104.400000000001</c:v>
                </c:pt>
                <c:pt idx="13">
                  <c:v>20885.800000000003</c:v>
                </c:pt>
                <c:pt idx="14">
                  <c:v>20884</c:v>
                </c:pt>
                <c:pt idx="15">
                  <c:v>20779</c:v>
                </c:pt>
                <c:pt idx="16">
                  <c:v>21017</c:v>
                </c:pt>
                <c:pt idx="17">
                  <c:v>20861</c:v>
                </c:pt>
                <c:pt idx="18">
                  <c:v>20576</c:v>
                </c:pt>
                <c:pt idx="19">
                  <c:v>20938</c:v>
                </c:pt>
                <c:pt idx="20">
                  <c:v>20907</c:v>
                </c:pt>
                <c:pt idx="21">
                  <c:v>21008</c:v>
                </c:pt>
                <c:pt idx="22">
                  <c:v>20979</c:v>
                </c:pt>
              </c:numCache>
            </c:numRef>
          </c:val>
          <c:smooth val="0"/>
          <c:extLst>
            <c:ext xmlns:c16="http://schemas.microsoft.com/office/drawing/2014/chart" uri="{C3380CC4-5D6E-409C-BE32-E72D297353CC}">
              <c16:uniqueId val="{00000001-BAAC-493F-AD4D-D5EA6A8A5BB1}"/>
            </c:ext>
          </c:extLst>
        </c:ser>
        <c:dLbls>
          <c:showLegendKey val="0"/>
          <c:showVal val="0"/>
          <c:showCatName val="0"/>
          <c:showSerName val="0"/>
          <c:showPercent val="0"/>
          <c:showBubbleSize val="0"/>
        </c:dLbls>
        <c:marker val="1"/>
        <c:smooth val="0"/>
        <c:axId val="365594864"/>
        <c:axId val="365596432"/>
      </c:lineChart>
      <c:catAx>
        <c:axId val="36559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Helvetica" panose="020B0604020202030204" pitchFamily="34" charset="0"/>
                <a:ea typeface="+mn-ea"/>
                <a:cs typeface="+mn-cs"/>
              </a:defRPr>
            </a:pPr>
            <a:endParaRPr lang="ca-ES"/>
          </a:p>
        </c:txPr>
        <c:crossAx val="365596432"/>
        <c:crosses val="autoZero"/>
        <c:auto val="1"/>
        <c:lblAlgn val="ctr"/>
        <c:lblOffset val="100"/>
        <c:noMultiLvlLbl val="0"/>
      </c:catAx>
      <c:valAx>
        <c:axId val="365596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850" b="1" i="0" u="none" strike="noStrike" kern="1200" baseline="0">
                    <a:solidFill>
                      <a:schemeClr val="tx1">
                        <a:lumMod val="65000"/>
                        <a:lumOff val="35000"/>
                      </a:schemeClr>
                    </a:solidFill>
                    <a:latin typeface="Helvetica" panose="020B0604020202030204" pitchFamily="34" charset="0"/>
                    <a:ea typeface="+mn-ea"/>
                    <a:cs typeface="+mn-cs"/>
                  </a:defRPr>
                </a:pPr>
                <a:r>
                  <a:rPr lang="en-US"/>
                  <a:t>ha</a:t>
                </a:r>
              </a:p>
            </c:rich>
          </c:tx>
          <c:layout>
            <c:manualLayout>
              <c:xMode val="edge"/>
              <c:yMode val="edge"/>
              <c:x val="1.4077342899762401E-2"/>
              <c:y val="0.12110580673857968"/>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Helvetica" panose="020B0604020202030204" pitchFamily="34" charset="0"/>
                <a:ea typeface="+mn-ea"/>
                <a:cs typeface="+mn-cs"/>
              </a:defRPr>
            </a:pPr>
            <a:endParaRPr lang="ca-ES"/>
          </a:p>
        </c:txPr>
        <c:crossAx val="365594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paperSize="9" orientation="portrait" horizontalDpi="-3"/>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Helvetica" panose="020B0604020202030204" pitchFamily="34" charset="0"/>
                <a:ea typeface="+mn-ea"/>
                <a:cs typeface="+mn-cs"/>
              </a:defRPr>
            </a:pPr>
            <a:r>
              <a:rPr lang="ca-ES"/>
              <a:t>EVOLUCIÓ</a:t>
            </a:r>
            <a:r>
              <a:rPr lang="ca-ES" baseline="0"/>
              <a:t> DE LA SUPERFÍCIE D'ARRÒS </a:t>
            </a:r>
            <a:br>
              <a:rPr lang="ca-ES" baseline="0"/>
            </a:br>
            <a:r>
              <a:rPr lang="ca-ES" baseline="0"/>
              <a:t>LLEIDA</a:t>
            </a:r>
          </a:p>
        </c:rich>
      </c:tx>
      <c:layout>
        <c:manualLayout>
          <c:xMode val="edge"/>
          <c:yMode val="edge"/>
          <c:x val="0.2855957394860526"/>
          <c:y val="2.6470327572689776E-2"/>
        </c:manualLayout>
      </c:layout>
      <c:overlay val="0"/>
      <c:spPr>
        <a:noFill/>
        <a:ln>
          <a:noFill/>
        </a:ln>
        <a:effectLst/>
      </c:spPr>
    </c:title>
    <c:autoTitleDeleted val="0"/>
    <c:plotArea>
      <c:layout>
        <c:manualLayout>
          <c:layoutTarget val="inner"/>
          <c:xMode val="edge"/>
          <c:yMode val="edge"/>
          <c:x val="0.12383198597336845"/>
          <c:y val="0.14859814861232354"/>
          <c:w val="0.82412507191062268"/>
          <c:h val="0.62288855924297992"/>
        </c:manualLayout>
      </c:layout>
      <c:lineChart>
        <c:grouping val="standard"/>
        <c:varyColors val="0"/>
        <c:ser>
          <c:idx val="0"/>
          <c:order val="0"/>
          <c:tx>
            <c:strRef>
              <c:f>Superfícies!$A$1</c:f>
              <c:strCache>
                <c:ptCount val="1"/>
                <c:pt idx="0">
                  <c:v>SUPERFÍCIES</c:v>
                </c:pt>
              </c:strCache>
            </c:strRef>
          </c:tx>
          <c:spPr>
            <a:ln w="19050" cap="rnd">
              <a:solidFill>
                <a:srgbClr val="008000"/>
              </a:solidFill>
              <a:round/>
            </a:ln>
            <a:effectLst/>
          </c:spPr>
          <c:marker>
            <c:symbol val="circle"/>
            <c:size val="5"/>
            <c:spPr>
              <a:solidFill>
                <a:srgbClr val="008000"/>
              </a:solidFill>
              <a:ln w="3175">
                <a:solidFill>
                  <a:srgbClr val="008000"/>
                </a:solidFill>
              </a:ln>
              <a:effectLst/>
            </c:spPr>
          </c:marker>
          <c:cat>
            <c:numRef>
              <c:extLst>
                <c:ext xmlns:c15="http://schemas.microsoft.com/office/drawing/2012/chart" uri="{02D57815-91ED-43cb-92C2-25804820EDAC}">
                  <c15:fullRef>
                    <c15:sqref>Superfícies!$D$6:$Z$6</c15:sqref>
                  </c15:fullRef>
                </c:ext>
              </c:extLst>
              <c:f>(Superfícies!$D$6:$H$6,Superfícies!$J$6:$Z$6)</c:f>
              <c:numCache>
                <c:formatCode>General</c:formatCode>
                <c:ptCount val="22"/>
                <c:pt idx="0">
                  <c:v>1999</c:v>
                </c:pt>
                <c:pt idx="1">
                  <c:v>2000</c:v>
                </c:pt>
                <c:pt idx="2">
                  <c:v>2001</c:v>
                </c:pt>
                <c:pt idx="3">
                  <c:v>2002</c:v>
                </c:pt>
                <c:pt idx="4">
                  <c:v>2003</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extLst>
                <c:ext xmlns:c15="http://schemas.microsoft.com/office/drawing/2012/chart" uri="{02D57815-91ED-43cb-92C2-25804820EDAC}">
                  <c15:fullRef>
                    <c15:sqref>Superfícies!$D$9:$Z$9</c15:sqref>
                  </c15:fullRef>
                </c:ext>
              </c:extLst>
              <c:f>(Superfícies!$D$9:$H$9,Superfícies!$J$9:$Z$9)</c:f>
              <c:numCache>
                <c:formatCode>#,##0</c:formatCode>
                <c:ptCount val="22"/>
                <c:pt idx="0">
                  <c:v>140</c:v>
                </c:pt>
                <c:pt idx="1">
                  <c:v>132</c:v>
                </c:pt>
                <c:pt idx="2">
                  <c:v>131</c:v>
                </c:pt>
                <c:pt idx="3">
                  <c:v>137</c:v>
                </c:pt>
                <c:pt idx="4">
                  <c:v>130</c:v>
                </c:pt>
                <c:pt idx="5">
                  <c:v>94</c:v>
                </c:pt>
                <c:pt idx="6">
                  <c:v>88</c:v>
                </c:pt>
                <c:pt idx="7">
                  <c:v>76</c:v>
                </c:pt>
                <c:pt idx="8">
                  <c:v>69</c:v>
                </c:pt>
                <c:pt idx="9">
                  <c:v>44</c:v>
                </c:pt>
                <c:pt idx="10">
                  <c:v>44.6</c:v>
                </c:pt>
                <c:pt idx="11">
                  <c:v>28.8</c:v>
                </c:pt>
                <c:pt idx="12">
                  <c:v>28.7</c:v>
                </c:pt>
                <c:pt idx="13">
                  <c:v>29</c:v>
                </c:pt>
                <c:pt idx="14">
                  <c:v>29</c:v>
                </c:pt>
                <c:pt idx="15">
                  <c:v>29</c:v>
                </c:pt>
                <c:pt idx="16">
                  <c:v>29</c:v>
                </c:pt>
                <c:pt idx="17">
                  <c:v>49</c:v>
                </c:pt>
                <c:pt idx="18">
                  <c:v>22</c:v>
                </c:pt>
                <c:pt idx="19">
                  <c:v>36</c:v>
                </c:pt>
                <c:pt idx="20">
                  <c:v>36</c:v>
                </c:pt>
                <c:pt idx="21">
                  <c:v>36</c:v>
                </c:pt>
              </c:numCache>
            </c:numRef>
          </c:val>
          <c:smooth val="0"/>
          <c:extLst>
            <c:ext xmlns:c16="http://schemas.microsoft.com/office/drawing/2014/chart" uri="{C3380CC4-5D6E-409C-BE32-E72D297353CC}">
              <c16:uniqueId val="{00000000-AFFB-41A9-8382-94C3C59344BD}"/>
            </c:ext>
          </c:extLst>
        </c:ser>
        <c:dLbls>
          <c:showLegendKey val="0"/>
          <c:showVal val="0"/>
          <c:showCatName val="0"/>
          <c:showSerName val="0"/>
          <c:showPercent val="0"/>
          <c:showBubbleSize val="0"/>
        </c:dLbls>
        <c:marker val="1"/>
        <c:smooth val="0"/>
        <c:axId val="365594864"/>
        <c:axId val="365596432"/>
      </c:lineChart>
      <c:catAx>
        <c:axId val="36559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Helvetica" panose="020B0604020202030204" pitchFamily="34" charset="0"/>
                <a:ea typeface="+mn-ea"/>
                <a:cs typeface="+mn-cs"/>
              </a:defRPr>
            </a:pPr>
            <a:endParaRPr lang="ca-ES"/>
          </a:p>
        </c:txPr>
        <c:crossAx val="365596432"/>
        <c:crosses val="autoZero"/>
        <c:auto val="1"/>
        <c:lblAlgn val="ctr"/>
        <c:lblOffset val="100"/>
        <c:noMultiLvlLbl val="0"/>
      </c:catAx>
      <c:valAx>
        <c:axId val="365596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850" b="1" i="0" u="none" strike="noStrike" kern="1200" baseline="0">
                    <a:solidFill>
                      <a:schemeClr val="tx1">
                        <a:lumMod val="65000"/>
                        <a:lumOff val="35000"/>
                      </a:schemeClr>
                    </a:solidFill>
                    <a:latin typeface="Helvetica" panose="020B0604020202030204" pitchFamily="34" charset="0"/>
                    <a:ea typeface="+mn-ea"/>
                    <a:cs typeface="+mn-cs"/>
                  </a:defRPr>
                </a:pPr>
                <a:r>
                  <a:rPr lang="en-US"/>
                  <a:t>ha</a:t>
                </a:r>
              </a:p>
            </c:rich>
          </c:tx>
          <c:layout>
            <c:manualLayout>
              <c:xMode val="edge"/>
              <c:yMode val="edge"/>
              <c:x val="1.4077342899762401E-2"/>
              <c:y val="0.12110580673857968"/>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Helvetica" panose="020B0604020202030204" pitchFamily="34" charset="0"/>
                <a:ea typeface="+mn-ea"/>
                <a:cs typeface="+mn-cs"/>
              </a:defRPr>
            </a:pPr>
            <a:endParaRPr lang="ca-ES"/>
          </a:p>
        </c:txPr>
        <c:crossAx val="365594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paperSize="9" orientation="portrait" horizontalDpi="-3" verticalDpi="300"/>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Helvetica" panose="020B0604020202030204" pitchFamily="34" charset="0"/>
                <a:ea typeface="+mn-ea"/>
                <a:cs typeface="+mn-cs"/>
              </a:defRPr>
            </a:pPr>
            <a:r>
              <a:rPr lang="ca-ES"/>
              <a:t>EVOLUCIÓ</a:t>
            </a:r>
            <a:r>
              <a:rPr lang="ca-ES" baseline="0"/>
              <a:t> DE LA SUPERFÍCIE D'ARRÒS </a:t>
            </a:r>
            <a:br>
              <a:rPr lang="ca-ES" baseline="0"/>
            </a:br>
            <a:r>
              <a:rPr lang="ca-ES" baseline="0"/>
              <a:t>TARRAGONA</a:t>
            </a:r>
          </a:p>
        </c:rich>
      </c:tx>
      <c:layout>
        <c:manualLayout>
          <c:xMode val="edge"/>
          <c:yMode val="edge"/>
          <c:x val="0.2855957394860526"/>
          <c:y val="2.6470327572689776E-2"/>
        </c:manualLayout>
      </c:layout>
      <c:overlay val="0"/>
      <c:spPr>
        <a:noFill/>
        <a:ln>
          <a:noFill/>
        </a:ln>
        <a:effectLst/>
      </c:spPr>
    </c:title>
    <c:autoTitleDeleted val="0"/>
    <c:plotArea>
      <c:layout>
        <c:manualLayout>
          <c:layoutTarget val="inner"/>
          <c:xMode val="edge"/>
          <c:yMode val="edge"/>
          <c:x val="0.12383198597336845"/>
          <c:y val="0.14859814861232354"/>
          <c:w val="0.82412507191062268"/>
          <c:h val="0.62288855924297992"/>
        </c:manualLayout>
      </c:layout>
      <c:lineChart>
        <c:grouping val="standard"/>
        <c:varyColors val="0"/>
        <c:ser>
          <c:idx val="0"/>
          <c:order val="0"/>
          <c:tx>
            <c:strRef>
              <c:f>Superfícies!$A$1</c:f>
              <c:strCache>
                <c:ptCount val="1"/>
                <c:pt idx="0">
                  <c:v>SUPERFÍCIES</c:v>
                </c:pt>
              </c:strCache>
            </c:strRef>
          </c:tx>
          <c:spPr>
            <a:ln w="19050" cap="rnd">
              <a:solidFill>
                <a:srgbClr val="008000"/>
              </a:solidFill>
              <a:round/>
            </a:ln>
            <a:effectLst/>
          </c:spPr>
          <c:marker>
            <c:symbol val="circle"/>
            <c:size val="5"/>
            <c:spPr>
              <a:solidFill>
                <a:srgbClr val="008000"/>
              </a:solidFill>
              <a:ln w="3175">
                <a:solidFill>
                  <a:srgbClr val="008000"/>
                </a:solidFill>
              </a:ln>
              <a:effectLst/>
            </c:spPr>
          </c:marker>
          <c:cat>
            <c:numRef>
              <c:extLst>
                <c:ext xmlns:c15="http://schemas.microsoft.com/office/drawing/2012/chart" uri="{02D57815-91ED-43cb-92C2-25804820EDAC}">
                  <c15:fullRef>
                    <c15:sqref>Superfícies!$D$6:$Z$6</c15:sqref>
                  </c15:fullRef>
                </c:ext>
              </c:extLst>
              <c:f>(Superfícies!$D$6:$H$6,Superfícies!$J$6:$Z$6)</c:f>
              <c:numCache>
                <c:formatCode>General</c:formatCode>
                <c:ptCount val="22"/>
                <c:pt idx="0">
                  <c:v>1999</c:v>
                </c:pt>
                <c:pt idx="1">
                  <c:v>2000</c:v>
                </c:pt>
                <c:pt idx="2">
                  <c:v>2001</c:v>
                </c:pt>
                <c:pt idx="3">
                  <c:v>2002</c:v>
                </c:pt>
                <c:pt idx="4">
                  <c:v>2003</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extLst>
                <c:ext xmlns:c15="http://schemas.microsoft.com/office/drawing/2012/chart" uri="{02D57815-91ED-43cb-92C2-25804820EDAC}">
                  <c15:fullRef>
                    <c15:sqref>Superfícies!$D$10:$Z$10</c15:sqref>
                  </c15:fullRef>
                </c:ext>
              </c:extLst>
              <c:f>(Superfícies!$D$10:$H$10,Superfícies!$J$10:$Z$10)</c:f>
              <c:numCache>
                <c:formatCode>#,##0</c:formatCode>
                <c:ptCount val="22"/>
                <c:pt idx="0">
                  <c:v>20749</c:v>
                </c:pt>
                <c:pt idx="1">
                  <c:v>20291</c:v>
                </c:pt>
                <c:pt idx="2">
                  <c:v>20346</c:v>
                </c:pt>
                <c:pt idx="3">
                  <c:v>20458</c:v>
                </c:pt>
                <c:pt idx="4">
                  <c:v>20600</c:v>
                </c:pt>
                <c:pt idx="5">
                  <c:v>20672</c:v>
                </c:pt>
                <c:pt idx="6">
                  <c:v>20669</c:v>
                </c:pt>
                <c:pt idx="7">
                  <c:v>20617</c:v>
                </c:pt>
                <c:pt idx="8">
                  <c:v>20510</c:v>
                </c:pt>
                <c:pt idx="9">
                  <c:v>20567</c:v>
                </c:pt>
                <c:pt idx="10">
                  <c:v>20272.099999999999</c:v>
                </c:pt>
                <c:pt idx="11">
                  <c:v>20165.900000000001</c:v>
                </c:pt>
                <c:pt idx="12">
                  <c:v>19918.400000000001</c:v>
                </c:pt>
                <c:pt idx="13">
                  <c:v>19919</c:v>
                </c:pt>
                <c:pt idx="14">
                  <c:v>19807</c:v>
                </c:pt>
                <c:pt idx="15">
                  <c:v>20041</c:v>
                </c:pt>
                <c:pt idx="16">
                  <c:v>19891</c:v>
                </c:pt>
                <c:pt idx="17">
                  <c:v>19586</c:v>
                </c:pt>
                <c:pt idx="18">
                  <c:v>19847</c:v>
                </c:pt>
                <c:pt idx="19">
                  <c:v>19783</c:v>
                </c:pt>
                <c:pt idx="20">
                  <c:v>19888</c:v>
                </c:pt>
                <c:pt idx="21">
                  <c:v>19840</c:v>
                </c:pt>
              </c:numCache>
            </c:numRef>
          </c:val>
          <c:smooth val="0"/>
          <c:extLst>
            <c:ext xmlns:c16="http://schemas.microsoft.com/office/drawing/2014/chart" uri="{C3380CC4-5D6E-409C-BE32-E72D297353CC}">
              <c16:uniqueId val="{00000000-C6B1-4212-BF62-A899FCEDF503}"/>
            </c:ext>
          </c:extLst>
        </c:ser>
        <c:dLbls>
          <c:showLegendKey val="0"/>
          <c:showVal val="0"/>
          <c:showCatName val="0"/>
          <c:showSerName val="0"/>
          <c:showPercent val="0"/>
          <c:showBubbleSize val="0"/>
        </c:dLbls>
        <c:marker val="1"/>
        <c:smooth val="0"/>
        <c:axId val="365594864"/>
        <c:axId val="365596432"/>
      </c:lineChart>
      <c:catAx>
        <c:axId val="36559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Helvetica" panose="020B0604020202030204" pitchFamily="34" charset="0"/>
                <a:ea typeface="+mn-ea"/>
                <a:cs typeface="+mn-cs"/>
              </a:defRPr>
            </a:pPr>
            <a:endParaRPr lang="ca-ES"/>
          </a:p>
        </c:txPr>
        <c:crossAx val="365596432"/>
        <c:crosses val="autoZero"/>
        <c:auto val="1"/>
        <c:lblAlgn val="ctr"/>
        <c:lblOffset val="100"/>
        <c:noMultiLvlLbl val="0"/>
      </c:catAx>
      <c:valAx>
        <c:axId val="365596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850" b="1" i="0" u="none" strike="noStrike" kern="1200" baseline="0">
                    <a:solidFill>
                      <a:schemeClr val="tx1">
                        <a:lumMod val="65000"/>
                        <a:lumOff val="35000"/>
                      </a:schemeClr>
                    </a:solidFill>
                    <a:latin typeface="Helvetica" panose="020B0604020202030204" pitchFamily="34" charset="0"/>
                    <a:ea typeface="+mn-ea"/>
                    <a:cs typeface="+mn-cs"/>
                  </a:defRPr>
                </a:pPr>
                <a:r>
                  <a:rPr lang="en-US"/>
                  <a:t>ha</a:t>
                </a:r>
              </a:p>
            </c:rich>
          </c:tx>
          <c:layout>
            <c:manualLayout>
              <c:xMode val="edge"/>
              <c:yMode val="edge"/>
              <c:x val="1.4077342899762401E-2"/>
              <c:y val="0.12110580673857968"/>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Helvetica" panose="020B0604020202030204" pitchFamily="34" charset="0"/>
                <a:ea typeface="+mn-ea"/>
                <a:cs typeface="+mn-cs"/>
              </a:defRPr>
            </a:pPr>
            <a:endParaRPr lang="ca-ES"/>
          </a:p>
        </c:txPr>
        <c:crossAx val="365594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paperSize="9" orientation="portrait" horizontalDpi="-3" verticalDpi="300"/>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808000"/>
                </a:solidFill>
                <a:latin typeface="Arial"/>
                <a:ea typeface="Arial"/>
                <a:cs typeface="Arial"/>
              </a:defRPr>
            </a:pPr>
            <a:r>
              <a:rPr lang="ca-ES"/>
              <a:t>EVOLUCIÓ DE LA SUPERFÍCIE D'ARRÒS EN
P.A.E. A BARCELONA</a:t>
            </a:r>
          </a:p>
        </c:rich>
      </c:tx>
      <c:layout>
        <c:manualLayout>
          <c:xMode val="edge"/>
          <c:yMode val="edge"/>
          <c:x val="0.19223299790228923"/>
          <c:y val="3.5928143712574849E-2"/>
        </c:manualLayout>
      </c:layout>
      <c:overlay val="0"/>
      <c:spPr>
        <a:noFill/>
        <a:ln w="25400">
          <a:noFill/>
        </a:ln>
      </c:spPr>
    </c:title>
    <c:autoTitleDeleted val="0"/>
    <c:plotArea>
      <c:layout>
        <c:manualLayout>
          <c:layoutTarget val="inner"/>
          <c:xMode val="edge"/>
          <c:yMode val="edge"/>
          <c:x val="0.11067961165048544"/>
          <c:y val="0.3353298315427225"/>
          <c:w val="0.7650485436893204"/>
          <c:h val="0.35628794601414265"/>
        </c:manualLayout>
      </c:layout>
      <c:lineChart>
        <c:grouping val="standard"/>
        <c:varyColors val="0"/>
        <c:ser>
          <c:idx val="0"/>
          <c:order val="0"/>
          <c:tx>
            <c:strRef>
              <c:f>'agric ecològica'!$B$25</c:f>
              <c:strCache>
                <c:ptCount val="1"/>
                <c:pt idx="0">
                  <c:v>BARCELONA</c:v>
                </c:pt>
              </c:strCache>
            </c:strRef>
          </c:tx>
          <c:spPr>
            <a:ln w="25400">
              <a:solidFill>
                <a:srgbClr val="808000"/>
              </a:solidFill>
              <a:prstDash val="solid"/>
            </a:ln>
          </c:spPr>
          <c:marker>
            <c:symbol val="circle"/>
            <c:size val="5"/>
            <c:spPr>
              <a:solidFill>
                <a:srgbClr val="808000"/>
              </a:solidFill>
              <a:ln>
                <a:solidFill>
                  <a:srgbClr val="000080"/>
                </a:solidFill>
                <a:prstDash val="solid"/>
              </a:ln>
            </c:spPr>
          </c:marker>
          <c:cat>
            <c:numRef>
              <c:f>'agric ecològica'!$C$24:$L$24</c:f>
              <c:numCache>
                <c:formatCode>_-* #,##0\ _€_-;\-* #,##0\ _€_-;_-* "-"??\ _€_-;_-@_-</c:formatCode>
                <c:ptCount val="10"/>
                <c:pt idx="0">
                  <c:v>1997</c:v>
                </c:pt>
                <c:pt idx="1">
                  <c:v>1998</c:v>
                </c:pt>
                <c:pt idx="2">
                  <c:v>1999</c:v>
                </c:pt>
                <c:pt idx="3">
                  <c:v>2000</c:v>
                </c:pt>
                <c:pt idx="4">
                  <c:v>2001</c:v>
                </c:pt>
                <c:pt idx="5">
                  <c:v>2002</c:v>
                </c:pt>
                <c:pt idx="6">
                  <c:v>2003</c:v>
                </c:pt>
                <c:pt idx="7">
                  <c:v>2004</c:v>
                </c:pt>
                <c:pt idx="8">
                  <c:v>2005</c:v>
                </c:pt>
                <c:pt idx="9">
                  <c:v>2006</c:v>
                </c:pt>
              </c:numCache>
            </c:numRef>
          </c:cat>
          <c:val>
            <c:numRef>
              <c:f>'agric ecològica'!$C$25:$L$25</c:f>
              <c:numCache>
                <c:formatCode>#,##0</c:formatCode>
                <c:ptCount val="10"/>
              </c:numCache>
            </c:numRef>
          </c:val>
          <c:smooth val="0"/>
          <c:extLst>
            <c:ext xmlns:c16="http://schemas.microsoft.com/office/drawing/2014/chart" uri="{C3380CC4-5D6E-409C-BE32-E72D297353CC}">
              <c16:uniqueId val="{00000000-3BDB-4771-9BFA-5A74F5172D75}"/>
            </c:ext>
          </c:extLst>
        </c:ser>
        <c:dLbls>
          <c:showLegendKey val="0"/>
          <c:showVal val="0"/>
          <c:showCatName val="0"/>
          <c:showSerName val="0"/>
          <c:showPercent val="0"/>
          <c:showBubbleSize val="0"/>
        </c:dLbls>
        <c:marker val="1"/>
        <c:smooth val="0"/>
        <c:axId val="758835120"/>
        <c:axId val="1"/>
      </c:lineChart>
      <c:catAx>
        <c:axId val="758835120"/>
        <c:scaling>
          <c:orientation val="minMax"/>
        </c:scaling>
        <c:delete val="0"/>
        <c:axPos val="b"/>
        <c:title>
          <c:tx>
            <c:rich>
              <a:bodyPr/>
              <a:lstStyle/>
              <a:p>
                <a:pPr>
                  <a:defRPr sz="1200" b="1" i="0" u="none" strike="noStrike" baseline="0">
                    <a:solidFill>
                      <a:srgbClr val="FFFFFF"/>
                    </a:solidFill>
                    <a:latin typeface="Arial"/>
                    <a:ea typeface="Arial"/>
                    <a:cs typeface="Arial"/>
                  </a:defRPr>
                </a:pPr>
                <a:r>
                  <a:rPr lang="ca-ES"/>
                  <a:t>ANYS</a:t>
                </a:r>
              </a:p>
            </c:rich>
          </c:tx>
          <c:layout>
            <c:manualLayout>
              <c:xMode val="edge"/>
              <c:yMode val="edge"/>
              <c:x val="0.44466016072315284"/>
              <c:y val="0.87425275433385197"/>
            </c:manualLayout>
          </c:layout>
          <c:overlay val="0"/>
          <c:spPr>
            <a:solidFill>
              <a:srgbClr val="99CC00"/>
            </a:solidFill>
            <a:ln w="25400">
              <a:noFill/>
            </a:ln>
          </c:spPr>
        </c:title>
        <c:numFmt formatCode="_-* #,##0\ _€_-;\-* #,##0\ _€_-;_-* &quot;-&quot;??\ _€_-;_-@_-"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ca-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FFFFFF"/>
                    </a:solidFill>
                    <a:latin typeface="Arial"/>
                    <a:ea typeface="Arial"/>
                    <a:cs typeface="Arial"/>
                  </a:defRPr>
                </a:pPr>
                <a:r>
                  <a:rPr lang="ca-ES"/>
                  <a:t>Ha</a:t>
                </a:r>
              </a:p>
            </c:rich>
          </c:tx>
          <c:layout>
            <c:manualLayout>
              <c:xMode val="edge"/>
              <c:yMode val="edge"/>
              <c:x val="9.708651283454434E-3"/>
              <c:y val="0.47006050890345291"/>
            </c:manualLayout>
          </c:layout>
          <c:overlay val="0"/>
          <c:spPr>
            <a:solidFill>
              <a:srgbClr val="99CC00"/>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ca-ES"/>
          </a:p>
        </c:txPr>
        <c:crossAx val="758835120"/>
        <c:crosses val="autoZero"/>
        <c:crossBetween val="between"/>
      </c:valAx>
      <c:spPr>
        <a:solidFill>
          <a:srgbClr val="FFFFFF"/>
        </a:solidFill>
        <a:ln w="12700">
          <a:solidFill>
            <a:srgbClr val="80800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ca-ES"/>
    </a:p>
  </c:txPr>
  <c:printSettings>
    <c:headerFooter alignWithMargins="0"/>
    <c:pageMargins b="1" l="0.75" r="0.75" t="1" header="0" footer="0"/>
    <c:pageSetup paperSize="9" orientation="landscape" horizontalDpi="-3"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https://creativecommons.org/licenses/by-nc-sa/4.0/deed.ca"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chart" Target="../charts/chart28.xml"/><Relationship Id="rId4"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5" Type="http://schemas.openxmlformats.org/officeDocument/2006/relationships/chart" Target="../charts/chart33.xml"/><Relationship Id="rId4" Type="http://schemas.openxmlformats.org/officeDocument/2006/relationships/chart" Target="../charts/chart32.xml"/><Relationship Id="rId9" Type="http://schemas.openxmlformats.org/officeDocument/2006/relationships/chart" Target="../charts/chart3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chart" Target="../charts/chart45.xml"/><Relationship Id="rId1" Type="http://schemas.openxmlformats.org/officeDocument/2006/relationships/chart" Target="../charts/chart44.xml"/><Relationship Id="rId5" Type="http://schemas.openxmlformats.org/officeDocument/2006/relationships/chart" Target="../charts/chart47.xml"/><Relationship Id="rId4" Type="http://schemas.openxmlformats.org/officeDocument/2006/relationships/chart" Target="../charts/chart4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 Id="rId4" Type="http://schemas.openxmlformats.org/officeDocument/2006/relationships/image" Target="../media/image1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image" Target="../media/image4.emf"/><Relationship Id="rId5" Type="http://schemas.openxmlformats.org/officeDocument/2006/relationships/chart" Target="../charts/chart13.xml"/><Relationship Id="rId4"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10</xdr:col>
      <xdr:colOff>63500</xdr:colOff>
      <xdr:row>41</xdr:row>
      <xdr:rowOff>127000</xdr:rowOff>
    </xdr:from>
    <xdr:to>
      <xdr:col>11</xdr:col>
      <xdr:colOff>385602</xdr:colOff>
      <xdr:row>43</xdr:row>
      <xdr:rowOff>85011</xdr:rowOff>
    </xdr:to>
    <xdr:pic>
      <xdr:nvPicPr>
        <xdr:cNvPr id="12" name="Imatge 11" title="copy right">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21500" y="8267700"/>
          <a:ext cx="931702" cy="29456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50800</xdr:colOff>
          <xdr:row>2</xdr:row>
          <xdr:rowOff>336550</xdr:rowOff>
        </xdr:from>
        <xdr:to>
          <xdr:col>1</xdr:col>
          <xdr:colOff>971550</xdr:colOff>
          <xdr:row>3</xdr:row>
          <xdr:rowOff>431800</xdr:rowOff>
        </xdr:to>
        <xdr:sp macro="" textlink="">
          <xdr:nvSpPr>
            <xdr:cNvPr id="57347" name="Object 3" descr="imatge farratges" hidden="1">
              <a:extLst>
                <a:ext uri="{63B3BB69-23CF-44E3-9099-C40C66FF867C}">
                  <a14:compatExt spid="_x0000_s57347"/>
                </a:ext>
              </a:extLst>
            </xdr:cNvPr>
            <xdr:cNvSpPr/>
          </xdr:nvSpPr>
          <xdr:spPr bwMode="auto">
            <a:xfrm>
              <a:off x="0" y="0"/>
              <a:ext cx="0" cy="0"/>
            </a:xfrm>
            <a:prstGeom prst="rect">
              <a:avLst/>
            </a:prstGeom>
            <a:solidFill>
              <a:srgbClr val="FFFFFF" mc:Ignorable="a14" a14:legacySpreadsheetColorIndex="65"/>
            </a:solidFill>
            <a:ln w="6350">
              <a:solidFill>
                <a:srgbClr val="99CC00" mc:Ignorable="a14" a14:legacySpreadsheetColorIndex="50"/>
              </a:solidFill>
              <a:miter lim="800000"/>
              <a:headEnd/>
              <a:tailEnd/>
            </a:ln>
          </xdr:spPr>
        </xdr:sp>
        <xdr:clientData/>
      </xdr:twoCellAnchor>
    </mc:Choice>
    <mc:Fallback/>
  </mc:AlternateContent>
  <xdr:twoCellAnchor editAs="oneCell">
    <xdr:from>
      <xdr:col>1</xdr:col>
      <xdr:colOff>0</xdr:colOff>
      <xdr:row>0</xdr:row>
      <xdr:rowOff>0</xdr:rowOff>
    </xdr:from>
    <xdr:to>
      <xdr:col>12</xdr:col>
      <xdr:colOff>9525</xdr:colOff>
      <xdr:row>2</xdr:row>
      <xdr:rowOff>282325</xdr:rowOff>
    </xdr:to>
    <xdr:pic>
      <xdr:nvPicPr>
        <xdr:cNvPr id="2" name="Imatge 1" title="capçalera Dacc"/>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3825" y="0"/>
          <a:ext cx="6619875" cy="8633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57150</xdr:rowOff>
    </xdr:from>
    <xdr:to>
      <xdr:col>11</xdr:col>
      <xdr:colOff>539750</xdr:colOff>
      <xdr:row>38</xdr:row>
      <xdr:rowOff>139700</xdr:rowOff>
    </xdr:to>
    <xdr:pic>
      <xdr:nvPicPr>
        <xdr:cNvPr id="3" name="Imatge 2" title="mapa produccions"/>
        <xdr:cNvPicPr>
          <a:picLocks noChangeAspect="1"/>
        </xdr:cNvPicPr>
      </xdr:nvPicPr>
      <xdr:blipFill rotWithShape="1">
        <a:blip xmlns:r="http://schemas.openxmlformats.org/officeDocument/2006/relationships" r:embed="rId1"/>
        <a:srcRect l="1756" t="1810" r="2362" b="1814"/>
        <a:stretch/>
      </xdr:blipFill>
      <xdr:spPr>
        <a:xfrm>
          <a:off x="0" y="755650"/>
          <a:ext cx="7245350" cy="5638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79376</xdr:colOff>
      <xdr:row>36</xdr:row>
      <xdr:rowOff>80963</xdr:rowOff>
    </xdr:from>
    <xdr:to>
      <xdr:col>8</xdr:col>
      <xdr:colOff>436564</xdr:colOff>
      <xdr:row>60</xdr:row>
      <xdr:rowOff>15875</xdr:rowOff>
    </xdr:to>
    <xdr:graphicFrame macro="">
      <xdr:nvGraphicFramePr>
        <xdr:cNvPr id="2" name="Gràfic 1" title="rendiment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123825</xdr:colOff>
      <xdr:row>0</xdr:row>
      <xdr:rowOff>66675</xdr:rowOff>
    </xdr:from>
    <xdr:to>
      <xdr:col>1</xdr:col>
      <xdr:colOff>1019175</xdr:colOff>
      <xdr:row>0</xdr:row>
      <xdr:rowOff>704850</xdr:rowOff>
    </xdr:to>
    <xdr:pic>
      <xdr:nvPicPr>
        <xdr:cNvPr id="18520" name="Picture 2" descr="mapamundi_3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5" y="66675"/>
          <a:ext cx="8953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142875</xdr:colOff>
      <xdr:row>44</xdr:row>
      <xdr:rowOff>0</xdr:rowOff>
    </xdr:from>
    <xdr:to>
      <xdr:col>6</xdr:col>
      <xdr:colOff>104775</xdr:colOff>
      <xdr:row>63</xdr:row>
      <xdr:rowOff>0</xdr:rowOff>
    </xdr:to>
    <xdr:graphicFrame macro="">
      <xdr:nvGraphicFramePr>
        <xdr:cNvPr id="12734" name="Gràfic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314325</xdr:colOff>
      <xdr:row>44</xdr:row>
      <xdr:rowOff>9525</xdr:rowOff>
    </xdr:from>
    <xdr:to>
      <xdr:col>11</xdr:col>
      <xdr:colOff>714375</xdr:colOff>
      <xdr:row>63</xdr:row>
      <xdr:rowOff>9525</xdr:rowOff>
    </xdr:to>
    <xdr:graphicFrame macro="">
      <xdr:nvGraphicFramePr>
        <xdr:cNvPr id="12735" name="Gràfic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333375</xdr:colOff>
      <xdr:row>0</xdr:row>
      <xdr:rowOff>0</xdr:rowOff>
    </xdr:from>
    <xdr:to>
      <xdr:col>1</xdr:col>
      <xdr:colOff>1019175</xdr:colOff>
      <xdr:row>0</xdr:row>
      <xdr:rowOff>647700</xdr:rowOff>
    </xdr:to>
    <xdr:pic>
      <xdr:nvPicPr>
        <xdr:cNvPr id="12736" name="Picture 18" descr="Comerc0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1025" y="0"/>
          <a:ext cx="6858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64</xdr:row>
      <xdr:rowOff>9525</xdr:rowOff>
    </xdr:from>
    <xdr:to>
      <xdr:col>6</xdr:col>
      <xdr:colOff>104775</xdr:colOff>
      <xdr:row>83</xdr:row>
      <xdr:rowOff>19050</xdr:rowOff>
    </xdr:to>
    <xdr:graphicFrame macro="">
      <xdr:nvGraphicFramePr>
        <xdr:cNvPr id="12737" name="Gràfic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314325</xdr:colOff>
      <xdr:row>64</xdr:row>
      <xdr:rowOff>0</xdr:rowOff>
    </xdr:from>
    <xdr:to>
      <xdr:col>11</xdr:col>
      <xdr:colOff>704850</xdr:colOff>
      <xdr:row>83</xdr:row>
      <xdr:rowOff>9525</xdr:rowOff>
    </xdr:to>
    <xdr:graphicFrame macro="">
      <xdr:nvGraphicFramePr>
        <xdr:cNvPr id="12738" name="Gràfic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851958</xdr:colOff>
      <xdr:row>183</xdr:row>
      <xdr:rowOff>59496</xdr:rowOff>
    </xdr:from>
    <xdr:to>
      <xdr:col>6</xdr:col>
      <xdr:colOff>831850</xdr:colOff>
      <xdr:row>199</xdr:row>
      <xdr:rowOff>40216</xdr:rowOff>
    </xdr:to>
    <xdr:graphicFrame macro="">
      <xdr:nvGraphicFramePr>
        <xdr:cNvPr id="4" name="Gràfic 1" title="gràfic consum"/>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49941</xdr:colOff>
      <xdr:row>24</xdr:row>
      <xdr:rowOff>76531</xdr:rowOff>
    </xdr:from>
    <xdr:to>
      <xdr:col>5</xdr:col>
      <xdr:colOff>87165</xdr:colOff>
      <xdr:row>42</xdr:row>
      <xdr:rowOff>5127</xdr:rowOff>
    </xdr:to>
    <xdr:graphicFrame macro="">
      <xdr:nvGraphicFramePr>
        <xdr:cNvPr id="7" name="Gràfic 6" title="gràfic consum"/>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162893</xdr:colOff>
      <xdr:row>24</xdr:row>
      <xdr:rowOff>65200</xdr:rowOff>
    </xdr:from>
    <xdr:to>
      <xdr:col>9</xdr:col>
      <xdr:colOff>95250</xdr:colOff>
      <xdr:row>42</xdr:row>
      <xdr:rowOff>24849</xdr:rowOff>
    </xdr:to>
    <xdr:graphicFrame macro="">
      <xdr:nvGraphicFramePr>
        <xdr:cNvPr id="6" name="Gràfic 5" title="gràfic consum"/>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347071</xdr:colOff>
      <xdr:row>24</xdr:row>
      <xdr:rowOff>46057</xdr:rowOff>
    </xdr:from>
    <xdr:to>
      <xdr:col>14</xdr:col>
      <xdr:colOff>278191</xdr:colOff>
      <xdr:row>41</xdr:row>
      <xdr:rowOff>133049</xdr:rowOff>
    </xdr:to>
    <xdr:graphicFrame macro="">
      <xdr:nvGraphicFramePr>
        <xdr:cNvPr id="8" name="Gràfic 7" title="gràfic consum"/>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857250</xdr:colOff>
      <xdr:row>183</xdr:row>
      <xdr:rowOff>57150</xdr:rowOff>
    </xdr:from>
    <xdr:to>
      <xdr:col>12</xdr:col>
      <xdr:colOff>933702</xdr:colOff>
      <xdr:row>199</xdr:row>
      <xdr:rowOff>37870</xdr:rowOff>
    </xdr:to>
    <xdr:graphicFrame macro="">
      <xdr:nvGraphicFramePr>
        <xdr:cNvPr id="12" name="Gràfic 1" title="gràfic consum"/>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895350</xdr:colOff>
      <xdr:row>200</xdr:row>
      <xdr:rowOff>127000</xdr:rowOff>
    </xdr:from>
    <xdr:to>
      <xdr:col>6</xdr:col>
      <xdr:colOff>875242</xdr:colOff>
      <xdr:row>218</xdr:row>
      <xdr:rowOff>114070</xdr:rowOff>
    </xdr:to>
    <xdr:graphicFrame macro="">
      <xdr:nvGraphicFramePr>
        <xdr:cNvPr id="14" name="Gràfic 1" title="gràfic consum"/>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876300</xdr:colOff>
      <xdr:row>200</xdr:row>
      <xdr:rowOff>152400</xdr:rowOff>
    </xdr:from>
    <xdr:to>
      <xdr:col>13</xdr:col>
      <xdr:colOff>25400</xdr:colOff>
      <xdr:row>218</xdr:row>
      <xdr:rowOff>120650</xdr:rowOff>
    </xdr:to>
    <xdr:graphicFrame macro="">
      <xdr:nvGraphicFramePr>
        <xdr:cNvPr id="20" name="Gràfic 1" title="gràfic consum"/>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730250</xdr:colOff>
      <xdr:row>230</xdr:row>
      <xdr:rowOff>133350</xdr:rowOff>
    </xdr:from>
    <xdr:to>
      <xdr:col>6</xdr:col>
      <xdr:colOff>565150</xdr:colOff>
      <xdr:row>248</xdr:row>
      <xdr:rowOff>101600</xdr:rowOff>
    </xdr:to>
    <xdr:graphicFrame macro="">
      <xdr:nvGraphicFramePr>
        <xdr:cNvPr id="22" name="Gràfic 1" title="gràfic consum"/>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838200</xdr:colOff>
      <xdr:row>231</xdr:row>
      <xdr:rowOff>63500</xdr:rowOff>
    </xdr:from>
    <xdr:to>
      <xdr:col>12</xdr:col>
      <xdr:colOff>984250</xdr:colOff>
      <xdr:row>249</xdr:row>
      <xdr:rowOff>6350</xdr:rowOff>
    </xdr:to>
    <xdr:graphicFrame macro="">
      <xdr:nvGraphicFramePr>
        <xdr:cNvPr id="23" name="Gràfic 1" title="gràfic consum"/>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278947</xdr:colOff>
      <xdr:row>42</xdr:row>
      <xdr:rowOff>42182</xdr:rowOff>
    </xdr:from>
    <xdr:to>
      <xdr:col>19</xdr:col>
      <xdr:colOff>205016</xdr:colOff>
      <xdr:row>65</xdr:row>
      <xdr:rowOff>127907</xdr:rowOff>
    </xdr:to>
    <xdr:graphicFrame macro="">
      <xdr:nvGraphicFramePr>
        <xdr:cNvPr id="4" name="Gràfic 10" title="gràfic comerç exterior arrò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2511273</xdr:colOff>
      <xdr:row>42</xdr:row>
      <xdr:rowOff>86180</xdr:rowOff>
    </xdr:from>
    <xdr:to>
      <xdr:col>18</xdr:col>
      <xdr:colOff>379488</xdr:colOff>
      <xdr:row>66</xdr:row>
      <xdr:rowOff>86180</xdr:rowOff>
    </xdr:to>
    <xdr:graphicFrame macro="">
      <xdr:nvGraphicFramePr>
        <xdr:cNvPr id="3" name="Gràfic 10" title="gràfic comerç exterior arrò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194028</xdr:colOff>
      <xdr:row>30</xdr:row>
      <xdr:rowOff>102305</xdr:rowOff>
    </xdr:from>
    <xdr:to>
      <xdr:col>18</xdr:col>
      <xdr:colOff>8819</xdr:colOff>
      <xdr:row>50</xdr:row>
      <xdr:rowOff>32456</xdr:rowOff>
    </xdr:to>
    <xdr:graphicFrame macro="">
      <xdr:nvGraphicFramePr>
        <xdr:cNvPr id="3" name="Gràfic 2" title="gràfic comerç exterior arrò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85</xdr:row>
      <xdr:rowOff>0</xdr:rowOff>
    </xdr:from>
    <xdr:to>
      <xdr:col>18</xdr:col>
      <xdr:colOff>422576</xdr:colOff>
      <xdr:row>104</xdr:row>
      <xdr:rowOff>93437</xdr:rowOff>
    </xdr:to>
    <xdr:graphicFrame macro="">
      <xdr:nvGraphicFramePr>
        <xdr:cNvPr id="7" name="Gràfic 6" title="gràfic comerç exterior arrò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2286001</xdr:colOff>
      <xdr:row>30</xdr:row>
      <xdr:rowOff>102053</xdr:rowOff>
    </xdr:from>
    <xdr:to>
      <xdr:col>17</xdr:col>
      <xdr:colOff>185964</xdr:colOff>
      <xdr:row>50</xdr:row>
      <xdr:rowOff>32204</xdr:rowOff>
    </xdr:to>
    <xdr:graphicFrame macro="">
      <xdr:nvGraphicFramePr>
        <xdr:cNvPr id="3" name="Gràfic 2" title="gràfic comerç exterior arrò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2294618</xdr:colOff>
      <xdr:row>83</xdr:row>
      <xdr:rowOff>20410</xdr:rowOff>
    </xdr:from>
    <xdr:to>
      <xdr:col>17</xdr:col>
      <xdr:colOff>204107</xdr:colOff>
      <xdr:row>101</xdr:row>
      <xdr:rowOff>4535</xdr:rowOff>
    </xdr:to>
    <xdr:graphicFrame macro="">
      <xdr:nvGraphicFramePr>
        <xdr:cNvPr id="6" name="Gràfic 5" title="gràfic comerç exterior arrò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209550</xdr:colOff>
      <xdr:row>49</xdr:row>
      <xdr:rowOff>0</xdr:rowOff>
    </xdr:from>
    <xdr:to>
      <xdr:col>6</xdr:col>
      <xdr:colOff>171450</xdr:colOff>
      <xdr:row>68</xdr:row>
      <xdr:rowOff>0</xdr:rowOff>
    </xdr:to>
    <xdr:graphicFrame macro="">
      <xdr:nvGraphicFramePr>
        <xdr:cNvPr id="14776" name="Gràfic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333375</xdr:colOff>
      <xdr:row>49</xdr:row>
      <xdr:rowOff>0</xdr:rowOff>
    </xdr:from>
    <xdr:to>
      <xdr:col>11</xdr:col>
      <xdr:colOff>733425</xdr:colOff>
      <xdr:row>68</xdr:row>
      <xdr:rowOff>0</xdr:rowOff>
    </xdr:to>
    <xdr:graphicFrame macro="">
      <xdr:nvGraphicFramePr>
        <xdr:cNvPr id="14777" name="Gràfic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361950</xdr:colOff>
      <xdr:row>0</xdr:row>
      <xdr:rowOff>0</xdr:rowOff>
    </xdr:from>
    <xdr:to>
      <xdr:col>1</xdr:col>
      <xdr:colOff>1047750</xdr:colOff>
      <xdr:row>0</xdr:row>
      <xdr:rowOff>647700</xdr:rowOff>
    </xdr:to>
    <xdr:pic>
      <xdr:nvPicPr>
        <xdr:cNvPr id="14778" name="Picture 11" descr="Comerc0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9600" y="0"/>
          <a:ext cx="6858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209550</xdr:colOff>
      <xdr:row>69</xdr:row>
      <xdr:rowOff>9525</xdr:rowOff>
    </xdr:from>
    <xdr:to>
      <xdr:col>6</xdr:col>
      <xdr:colOff>180975</xdr:colOff>
      <xdr:row>88</xdr:row>
      <xdr:rowOff>19050</xdr:rowOff>
    </xdr:to>
    <xdr:graphicFrame macro="">
      <xdr:nvGraphicFramePr>
        <xdr:cNvPr id="14779" name="Gràfic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342900</xdr:colOff>
      <xdr:row>69</xdr:row>
      <xdr:rowOff>9525</xdr:rowOff>
    </xdr:from>
    <xdr:to>
      <xdr:col>11</xdr:col>
      <xdr:colOff>771525</xdr:colOff>
      <xdr:row>88</xdr:row>
      <xdr:rowOff>19050</xdr:rowOff>
    </xdr:to>
    <xdr:graphicFrame macro="">
      <xdr:nvGraphicFramePr>
        <xdr:cNvPr id="14780" name="Gràfic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34</xdr:row>
      <xdr:rowOff>0</xdr:rowOff>
    </xdr:from>
    <xdr:to>
      <xdr:col>9</xdr:col>
      <xdr:colOff>200025</xdr:colOff>
      <xdr:row>34</xdr:row>
      <xdr:rowOff>0</xdr:rowOff>
    </xdr:to>
    <xdr:graphicFrame macro="">
      <xdr:nvGraphicFramePr>
        <xdr:cNvPr id="2864" name="Gràfic 5" title="gràfic superfície arrò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1381125</xdr:colOff>
      <xdr:row>34</xdr:row>
      <xdr:rowOff>0</xdr:rowOff>
    </xdr:from>
    <xdr:to>
      <xdr:col>9</xdr:col>
      <xdr:colOff>190500</xdr:colOff>
      <xdr:row>34</xdr:row>
      <xdr:rowOff>0</xdr:rowOff>
    </xdr:to>
    <xdr:graphicFrame macro="">
      <xdr:nvGraphicFramePr>
        <xdr:cNvPr id="2865" name="Gràfic 6" title="gràfic superfície arrò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34</xdr:row>
      <xdr:rowOff>0</xdr:rowOff>
    </xdr:from>
    <xdr:to>
      <xdr:col>9</xdr:col>
      <xdr:colOff>209550</xdr:colOff>
      <xdr:row>34</xdr:row>
      <xdr:rowOff>0</xdr:rowOff>
    </xdr:to>
    <xdr:graphicFrame macro="">
      <xdr:nvGraphicFramePr>
        <xdr:cNvPr id="2866" name="Gràfic 8" title="gràfic superfície arrò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34</xdr:row>
      <xdr:rowOff>0</xdr:rowOff>
    </xdr:from>
    <xdr:to>
      <xdr:col>9</xdr:col>
      <xdr:colOff>209550</xdr:colOff>
      <xdr:row>34</xdr:row>
      <xdr:rowOff>0</xdr:rowOff>
    </xdr:to>
    <xdr:graphicFrame macro="">
      <xdr:nvGraphicFramePr>
        <xdr:cNvPr id="2868" name="Gràfic 21" title="gràfic superfície arrò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447675</xdr:colOff>
      <xdr:row>13</xdr:row>
      <xdr:rowOff>9526</xdr:rowOff>
    </xdr:from>
    <xdr:to>
      <xdr:col>22</xdr:col>
      <xdr:colOff>38100</xdr:colOff>
      <xdr:row>31</xdr:row>
      <xdr:rowOff>57150</xdr:rowOff>
    </xdr:to>
    <xdr:graphicFrame macro="">
      <xdr:nvGraphicFramePr>
        <xdr:cNvPr id="2869" name="Gràfic 22" descr="gràfic superfície arròs" title="gràfic superfície arrò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470646</xdr:colOff>
      <xdr:row>13</xdr:row>
      <xdr:rowOff>17929</xdr:rowOff>
    </xdr:from>
    <xdr:to>
      <xdr:col>13</xdr:col>
      <xdr:colOff>66674</xdr:colOff>
      <xdr:row>31</xdr:row>
      <xdr:rowOff>19050</xdr:rowOff>
    </xdr:to>
    <xdr:graphicFrame macro="">
      <xdr:nvGraphicFramePr>
        <xdr:cNvPr id="2" name="Gràfic 1" title="gràfic superfície arrò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409575</xdr:colOff>
      <xdr:row>32</xdr:row>
      <xdr:rowOff>161924</xdr:rowOff>
    </xdr:from>
    <xdr:to>
      <xdr:col>13</xdr:col>
      <xdr:colOff>66675</xdr:colOff>
      <xdr:row>50</xdr:row>
      <xdr:rowOff>76199</xdr:rowOff>
    </xdr:to>
    <xdr:graphicFrame macro="">
      <xdr:nvGraphicFramePr>
        <xdr:cNvPr id="14" name="Gràfic 22" descr="gràfic superfície arròs" title="gràfic superfície arrò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457200</xdr:colOff>
      <xdr:row>33</xdr:row>
      <xdr:rowOff>9524</xdr:rowOff>
    </xdr:from>
    <xdr:to>
      <xdr:col>22</xdr:col>
      <xdr:colOff>114300</xdr:colOff>
      <xdr:row>50</xdr:row>
      <xdr:rowOff>104774</xdr:rowOff>
    </xdr:to>
    <xdr:graphicFrame macro="">
      <xdr:nvGraphicFramePr>
        <xdr:cNvPr id="16" name="Gràfic 22" title="gràfic superfície arrò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361950</xdr:colOff>
      <xdr:row>0</xdr:row>
      <xdr:rowOff>19050</xdr:rowOff>
    </xdr:from>
    <xdr:to>
      <xdr:col>1</xdr:col>
      <xdr:colOff>1143000</xdr:colOff>
      <xdr:row>0</xdr:row>
      <xdr:rowOff>676275</xdr:rowOff>
    </xdr:to>
    <xdr:pic>
      <xdr:nvPicPr>
        <xdr:cNvPr id="23655" name="Picture 2" descr="consum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1905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581025</xdr:colOff>
      <xdr:row>3</xdr:row>
      <xdr:rowOff>57150</xdr:rowOff>
    </xdr:from>
    <xdr:to>
      <xdr:col>6</xdr:col>
      <xdr:colOff>134926</xdr:colOff>
      <xdr:row>23</xdr:row>
      <xdr:rowOff>134244</xdr:rowOff>
    </xdr:to>
    <xdr:pic>
      <xdr:nvPicPr>
        <xdr:cNvPr id="3" name="Imagen 25" title="gràfic agroalimentàri"/>
        <xdr:cNvPicPr>
          <a:picLocks noChangeAspect="1"/>
        </xdr:cNvPicPr>
      </xdr:nvPicPr>
      <xdr:blipFill>
        <a:blip xmlns:r="http://schemas.openxmlformats.org/officeDocument/2006/relationships" r:embed="rId1"/>
        <a:stretch>
          <a:fillRect/>
        </a:stretch>
      </xdr:blipFill>
      <xdr:spPr>
        <a:xfrm>
          <a:off x="4143375" y="914400"/>
          <a:ext cx="5002201" cy="331559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56068</xdr:colOff>
      <xdr:row>8</xdr:row>
      <xdr:rowOff>49477</xdr:rowOff>
    </xdr:from>
    <xdr:to>
      <xdr:col>1</xdr:col>
      <xdr:colOff>911297</xdr:colOff>
      <xdr:row>9</xdr:row>
      <xdr:rowOff>353123</xdr:rowOff>
    </xdr:to>
    <xdr:pic>
      <xdr:nvPicPr>
        <xdr:cNvPr id="8" name="Picture 2" descr="MPj039913900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868" y="2697427"/>
          <a:ext cx="855229" cy="779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42113</xdr:colOff>
      <xdr:row>6</xdr:row>
      <xdr:rowOff>107726</xdr:rowOff>
    </xdr:from>
    <xdr:to>
      <xdr:col>1</xdr:col>
      <xdr:colOff>897029</xdr:colOff>
      <xdr:row>7</xdr:row>
      <xdr:rowOff>386639</xdr:rowOff>
    </xdr:to>
    <xdr:pic>
      <xdr:nvPicPr>
        <xdr:cNvPr id="9" name="Picture 3" descr="Carro vell Subirachs Juliol 2007 PB06000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4313" y="2444526"/>
          <a:ext cx="854916" cy="753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67620</xdr:colOff>
      <xdr:row>4</xdr:row>
      <xdr:rowOff>65853</xdr:rowOff>
    </xdr:from>
    <xdr:to>
      <xdr:col>1</xdr:col>
      <xdr:colOff>904489</xdr:colOff>
      <xdr:row>5</xdr:row>
      <xdr:rowOff>353959</xdr:rowOff>
    </xdr:to>
    <xdr:pic>
      <xdr:nvPicPr>
        <xdr:cNvPr id="10" name="Picture 4" descr="MPj03995410000[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3420" y="961203"/>
          <a:ext cx="836869" cy="764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53794</xdr:colOff>
      <xdr:row>10</xdr:row>
      <xdr:rowOff>70572</xdr:rowOff>
    </xdr:from>
    <xdr:to>
      <xdr:col>1</xdr:col>
      <xdr:colOff>916767</xdr:colOff>
      <xdr:row>12</xdr:row>
      <xdr:rowOff>44941</xdr:rowOff>
    </xdr:to>
    <xdr:pic>
      <xdr:nvPicPr>
        <xdr:cNvPr id="11" name="Imatge 10" title="imatge camp"/>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16275"/>
        <a:stretch/>
      </xdr:blipFill>
      <xdr:spPr>
        <a:xfrm>
          <a:off x="1145994" y="4303905"/>
          <a:ext cx="862973" cy="88771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146050</xdr:colOff>
      <xdr:row>7</xdr:row>
      <xdr:rowOff>101600</xdr:rowOff>
    </xdr:from>
    <xdr:to>
      <xdr:col>0</xdr:col>
      <xdr:colOff>1065619</xdr:colOff>
      <xdr:row>7</xdr:row>
      <xdr:rowOff>1022350</xdr:rowOff>
    </xdr:to>
    <xdr:pic>
      <xdr:nvPicPr>
        <xdr:cNvPr id="3" name="Imatge 2" descr="Logotip de la Denominació d'Origen Protegida Arròs del Delta de l'Eb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050" y="2051050"/>
          <a:ext cx="919569"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0.4707</cdr:x>
      <cdr:y>0.54444</cdr:y>
    </cdr:from>
    <cdr:to>
      <cdr:x>0.51872</cdr:x>
      <cdr:y>0.61433</cdr:y>
    </cdr:to>
    <cdr:sp macro="" textlink="">
      <cdr:nvSpPr>
        <cdr:cNvPr id="3" name="Text Box 1025"/>
        <cdr:cNvSpPr txBox="1">
          <a:spLocks xmlns:a="http://schemas.openxmlformats.org/drawingml/2006/main" noChangeArrowheads="1"/>
        </cdr:cNvSpPr>
      </cdr:nvSpPr>
      <cdr:spPr bwMode="auto">
        <a:xfrm xmlns:a="http://schemas.openxmlformats.org/drawingml/2006/main">
          <a:off x="2974118" y="1329043"/>
          <a:ext cx="301661" cy="1662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ca-ES"/>
        </a:p>
      </cdr:txBody>
    </cdr:sp>
  </cdr:relSizeAnchor>
</c:userShapes>
</file>

<file path=xl/drawings/drawing4.xml><?xml version="1.0" encoding="utf-8"?>
<c:userShapes xmlns:c="http://schemas.openxmlformats.org/drawingml/2006/chart">
  <cdr:relSizeAnchor xmlns:cdr="http://schemas.openxmlformats.org/drawingml/2006/chartDrawing">
    <cdr:from>
      <cdr:x>0.4707</cdr:x>
      <cdr:y>0.54444</cdr:y>
    </cdr:from>
    <cdr:to>
      <cdr:x>0.51872</cdr:x>
      <cdr:y>0.61433</cdr:y>
    </cdr:to>
    <cdr:sp macro="" textlink="">
      <cdr:nvSpPr>
        <cdr:cNvPr id="32769" name="Text Box 1025"/>
        <cdr:cNvSpPr txBox="1">
          <a:spLocks xmlns:a="http://schemas.openxmlformats.org/drawingml/2006/main" noChangeArrowheads="1"/>
        </cdr:cNvSpPr>
      </cdr:nvSpPr>
      <cdr:spPr bwMode="auto">
        <a:xfrm xmlns:a="http://schemas.openxmlformats.org/drawingml/2006/main">
          <a:off x="2974118" y="1329043"/>
          <a:ext cx="301661" cy="1662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ca-ES"/>
        </a:p>
      </cdr:txBody>
    </cdr:sp>
  </cdr:relSizeAnchor>
</c:userShapes>
</file>

<file path=xl/drawings/drawing5.xml><?xml version="1.0" encoding="utf-8"?>
<c:userShapes xmlns:c="http://schemas.openxmlformats.org/drawingml/2006/chart">
  <cdr:relSizeAnchor xmlns:cdr="http://schemas.openxmlformats.org/drawingml/2006/chartDrawing">
    <cdr:from>
      <cdr:x>0.4707</cdr:x>
      <cdr:y>0.54444</cdr:y>
    </cdr:from>
    <cdr:to>
      <cdr:x>0.51872</cdr:x>
      <cdr:y>0.61433</cdr:y>
    </cdr:to>
    <cdr:sp macro="" textlink="">
      <cdr:nvSpPr>
        <cdr:cNvPr id="3" name="Text Box 1025"/>
        <cdr:cNvSpPr txBox="1">
          <a:spLocks xmlns:a="http://schemas.openxmlformats.org/drawingml/2006/main" noChangeArrowheads="1"/>
        </cdr:cNvSpPr>
      </cdr:nvSpPr>
      <cdr:spPr bwMode="auto">
        <a:xfrm xmlns:a="http://schemas.openxmlformats.org/drawingml/2006/main">
          <a:off x="2974118" y="1329043"/>
          <a:ext cx="301661" cy="1662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ca-ES"/>
        </a:p>
      </cdr:txBody>
    </cdr:sp>
  </cdr:relSizeAnchor>
</c:userShapes>
</file>

<file path=xl/drawings/drawing6.xml><?xml version="1.0" encoding="utf-8"?>
<c:userShapes xmlns:c="http://schemas.openxmlformats.org/drawingml/2006/chart">
  <cdr:relSizeAnchor xmlns:cdr="http://schemas.openxmlformats.org/drawingml/2006/chartDrawing">
    <cdr:from>
      <cdr:x>0.4707</cdr:x>
      <cdr:y>0.54444</cdr:y>
    </cdr:from>
    <cdr:to>
      <cdr:x>0.51872</cdr:x>
      <cdr:y>0.61433</cdr:y>
    </cdr:to>
    <cdr:sp macro="" textlink="">
      <cdr:nvSpPr>
        <cdr:cNvPr id="3" name="Text Box 1025"/>
        <cdr:cNvSpPr txBox="1">
          <a:spLocks xmlns:a="http://schemas.openxmlformats.org/drawingml/2006/main" noChangeArrowheads="1"/>
        </cdr:cNvSpPr>
      </cdr:nvSpPr>
      <cdr:spPr bwMode="auto">
        <a:xfrm xmlns:a="http://schemas.openxmlformats.org/drawingml/2006/main">
          <a:off x="2974118" y="1329043"/>
          <a:ext cx="301661" cy="1662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ca-ES"/>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57150</xdr:colOff>
      <xdr:row>34</xdr:row>
      <xdr:rowOff>0</xdr:rowOff>
    </xdr:from>
    <xdr:to>
      <xdr:col>6</xdr:col>
      <xdr:colOff>180975</xdr:colOff>
      <xdr:row>50</xdr:row>
      <xdr:rowOff>133350</xdr:rowOff>
    </xdr:to>
    <xdr:graphicFrame macro="">
      <xdr:nvGraphicFramePr>
        <xdr:cNvPr id="3590" name="Gràfic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438150</xdr:colOff>
      <xdr:row>34</xdr:row>
      <xdr:rowOff>9525</xdr:rowOff>
    </xdr:from>
    <xdr:to>
      <xdr:col>11</xdr:col>
      <xdr:colOff>714375</xdr:colOff>
      <xdr:row>50</xdr:row>
      <xdr:rowOff>133350</xdr:rowOff>
    </xdr:to>
    <xdr:graphicFrame macro="">
      <xdr:nvGraphicFramePr>
        <xdr:cNvPr id="3591" name="Gràfic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53</xdr:row>
      <xdr:rowOff>0</xdr:rowOff>
    </xdr:from>
    <xdr:to>
      <xdr:col>6</xdr:col>
      <xdr:colOff>180975</xdr:colOff>
      <xdr:row>68</xdr:row>
      <xdr:rowOff>152400</xdr:rowOff>
    </xdr:to>
    <xdr:graphicFrame macro="">
      <xdr:nvGraphicFramePr>
        <xdr:cNvPr id="3592" name="Gràfic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400050</xdr:colOff>
      <xdr:row>53</xdr:row>
      <xdr:rowOff>0</xdr:rowOff>
    </xdr:from>
    <xdr:to>
      <xdr:col>11</xdr:col>
      <xdr:colOff>695325</xdr:colOff>
      <xdr:row>68</xdr:row>
      <xdr:rowOff>152400</xdr:rowOff>
    </xdr:to>
    <xdr:graphicFrame macro="">
      <xdr:nvGraphicFramePr>
        <xdr:cNvPr id="3593" name="Gràfic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76200</xdr:colOff>
      <xdr:row>71</xdr:row>
      <xdr:rowOff>28575</xdr:rowOff>
    </xdr:from>
    <xdr:to>
      <xdr:col>9</xdr:col>
      <xdr:colOff>971550</xdr:colOff>
      <xdr:row>89</xdr:row>
      <xdr:rowOff>28575</xdr:rowOff>
    </xdr:to>
    <xdr:graphicFrame macro="">
      <xdr:nvGraphicFramePr>
        <xdr:cNvPr id="3594" name="Gràfic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266700</xdr:colOff>
      <xdr:row>0</xdr:row>
      <xdr:rowOff>19050</xdr:rowOff>
    </xdr:from>
    <xdr:to>
      <xdr:col>1</xdr:col>
      <xdr:colOff>923925</xdr:colOff>
      <xdr:row>0</xdr:row>
      <xdr:rowOff>771525</xdr:rowOff>
    </xdr:to>
    <xdr:pic>
      <xdr:nvPicPr>
        <xdr:cNvPr id="3595" name="Picture 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14350" y="19050"/>
          <a:ext cx="657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82550</xdr:rowOff>
    </xdr:from>
    <xdr:to>
      <xdr:col>12</xdr:col>
      <xdr:colOff>460400</xdr:colOff>
      <xdr:row>39</xdr:row>
      <xdr:rowOff>151252</xdr:rowOff>
    </xdr:to>
    <xdr:pic>
      <xdr:nvPicPr>
        <xdr:cNvPr id="4" name="Imatge 3" title="mapa superfícies"/>
        <xdr:cNvPicPr>
          <a:picLocks noChangeAspect="1"/>
        </xdr:cNvPicPr>
      </xdr:nvPicPr>
      <xdr:blipFill>
        <a:blip xmlns:r="http://schemas.openxmlformats.org/officeDocument/2006/relationships" r:embed="rId1"/>
        <a:stretch>
          <a:fillRect/>
        </a:stretch>
      </xdr:blipFill>
      <xdr:spPr>
        <a:xfrm>
          <a:off x="0" y="908050"/>
          <a:ext cx="7775600" cy="578370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122</xdr:row>
      <xdr:rowOff>0</xdr:rowOff>
    </xdr:from>
    <xdr:to>
      <xdr:col>8</xdr:col>
      <xdr:colOff>200025</xdr:colOff>
      <xdr:row>122</xdr:row>
      <xdr:rowOff>0</xdr:rowOff>
    </xdr:to>
    <xdr:graphicFrame macro="">
      <xdr:nvGraphicFramePr>
        <xdr:cNvPr id="9116716" name="Gràfic 2" title="gràfic produccion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122</xdr:row>
      <xdr:rowOff>0</xdr:rowOff>
    </xdr:from>
    <xdr:to>
      <xdr:col>8</xdr:col>
      <xdr:colOff>200025</xdr:colOff>
      <xdr:row>122</xdr:row>
      <xdr:rowOff>0</xdr:rowOff>
    </xdr:to>
    <xdr:graphicFrame macro="">
      <xdr:nvGraphicFramePr>
        <xdr:cNvPr id="9116717" name="Gràfic 3" title="gràfic produccion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122</xdr:row>
      <xdr:rowOff>0</xdr:rowOff>
    </xdr:from>
    <xdr:to>
      <xdr:col>8</xdr:col>
      <xdr:colOff>209550</xdr:colOff>
      <xdr:row>122</xdr:row>
      <xdr:rowOff>0</xdr:rowOff>
    </xdr:to>
    <xdr:graphicFrame macro="">
      <xdr:nvGraphicFramePr>
        <xdr:cNvPr id="9116719" name="Gràfic 8" title="gràfic produccion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8</xdr:col>
      <xdr:colOff>200025</xdr:colOff>
      <xdr:row>30</xdr:row>
      <xdr:rowOff>0</xdr:rowOff>
    </xdr:to>
    <xdr:graphicFrame macro="">
      <xdr:nvGraphicFramePr>
        <xdr:cNvPr id="9116721" name="Gràfic 38" title="gràfic produccion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30</xdr:row>
      <xdr:rowOff>0</xdr:rowOff>
    </xdr:from>
    <xdr:to>
      <xdr:col>8</xdr:col>
      <xdr:colOff>200025</xdr:colOff>
      <xdr:row>30</xdr:row>
      <xdr:rowOff>0</xdr:rowOff>
    </xdr:to>
    <xdr:graphicFrame macro="">
      <xdr:nvGraphicFramePr>
        <xdr:cNvPr id="9116722" name="Gràfic 39" title="gràfic produccion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30</xdr:row>
      <xdr:rowOff>0</xdr:rowOff>
    </xdr:from>
    <xdr:to>
      <xdr:col>8</xdr:col>
      <xdr:colOff>209550</xdr:colOff>
      <xdr:row>30</xdr:row>
      <xdr:rowOff>0</xdr:rowOff>
    </xdr:to>
    <xdr:graphicFrame macro="">
      <xdr:nvGraphicFramePr>
        <xdr:cNvPr id="9116723" name="Gràfic 40" title="gràfic produccion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466724</xdr:colOff>
      <xdr:row>12</xdr:row>
      <xdr:rowOff>142875</xdr:rowOff>
    </xdr:from>
    <xdr:to>
      <xdr:col>12</xdr:col>
      <xdr:colOff>342899</xdr:colOff>
      <xdr:row>30</xdr:row>
      <xdr:rowOff>85725</xdr:rowOff>
    </xdr:to>
    <xdr:graphicFrame macro="">
      <xdr:nvGraphicFramePr>
        <xdr:cNvPr id="2" name="Gràfic 1" title="gràfic produccion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323850</xdr:colOff>
      <xdr:row>13</xdr:row>
      <xdr:rowOff>0</xdr:rowOff>
    </xdr:from>
    <xdr:to>
      <xdr:col>21</xdr:col>
      <xdr:colOff>625929</xdr:colOff>
      <xdr:row>30</xdr:row>
      <xdr:rowOff>66675</xdr:rowOff>
    </xdr:to>
    <xdr:graphicFrame macro="">
      <xdr:nvGraphicFramePr>
        <xdr:cNvPr id="18" name="Gràfic 17" title="gràfic produccion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523876</xdr:colOff>
      <xdr:row>31</xdr:row>
      <xdr:rowOff>133350</xdr:rowOff>
    </xdr:from>
    <xdr:to>
      <xdr:col>12</xdr:col>
      <xdr:colOff>381000</xdr:colOff>
      <xdr:row>49</xdr:row>
      <xdr:rowOff>66675</xdr:rowOff>
    </xdr:to>
    <xdr:graphicFrame macro="">
      <xdr:nvGraphicFramePr>
        <xdr:cNvPr id="20" name="Gràfic 19" title="gràfic produccion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333375</xdr:colOff>
      <xdr:row>31</xdr:row>
      <xdr:rowOff>104775</xdr:rowOff>
    </xdr:from>
    <xdr:to>
      <xdr:col>21</xdr:col>
      <xdr:colOff>704849</xdr:colOff>
      <xdr:row>49</xdr:row>
      <xdr:rowOff>38100</xdr:rowOff>
    </xdr:to>
    <xdr:graphicFrame macro="">
      <xdr:nvGraphicFramePr>
        <xdr:cNvPr id="22" name="Gràfic 21" title="gràfic produccion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09.fitxers.ctti.intranet.gencat.cat\0901_dboc_barna_fs02_dts$\Gabinet_Tecnic\SECTORS%20AGROALIMENTARIS%20I%20OBSERVATORIS\1-AGRICULTURA\02-ARR&#210;S\FITXES%20ESTAD&#205;STIQUES\ACTUALITZACI&#211;%202019\Fitxa%20Definitiva\Arr&#242;s_backu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ex"/>
      <sheetName val="superfícies (ha)&lt;=2007"/>
      <sheetName val="agric ecològica"/>
      <sheetName val="superficie (ha) &gt;2007"/>
      <sheetName val="producció &lt;=2007"/>
      <sheetName val="produccio &gt;2007 "/>
      <sheetName val="rendiment (kg -ha)&lt;=2007"/>
      <sheetName val="imp relativa"/>
      <sheetName val="rendiment (kg-ha) &gt;2007"/>
      <sheetName val="comparativa&lt;=2007"/>
      <sheetName val="comparativa&gt;2007"/>
      <sheetName val="comerç exterior t"/>
      <sheetName val="comerç exterior Meuros"/>
      <sheetName val="consum"/>
      <sheetName val="consum&lt;=2007   "/>
      <sheetName val="consum &gt;2007"/>
    </sheetNames>
    <sheetDataSet>
      <sheetData sheetId="0" refreshError="1"/>
      <sheetData sheetId="1" refreshError="1"/>
      <sheetData sheetId="2" refreshError="1"/>
      <sheetData sheetId="3" refreshError="1">
        <row r="5">
          <cell r="C5" t="str">
            <v>Font:</v>
          </cell>
          <cell r="D5" t="str">
            <v>W:\Gabinet_Tecnic\SECTORS AGRARIS_MES_FR\ACTUALITZACIO\FITXES AGRICOLES\BBDD\superficie i produccio.xls</v>
          </cell>
        </row>
        <row r="6">
          <cell r="D6" t="str">
            <v>pestanya:</v>
          </cell>
          <cell r="E6" t="str">
            <v>td herbacis provincia</v>
          </cell>
        </row>
        <row r="8">
          <cell r="C8" t="str">
            <v>Procediment</v>
          </cell>
          <cell r="D8" t="str">
            <v xml:space="preserve">Actualitzar taula dinàmica </v>
          </cell>
        </row>
        <row r="10">
          <cell r="C10" t="str">
            <v>TIPUS</v>
          </cell>
          <cell r="D10" t="str">
            <v>herbacis</v>
          </cell>
        </row>
        <row r="11">
          <cell r="C11" t="str">
            <v>Codi Grup</v>
          </cell>
          <cell r="D11" t="str">
            <v>(Tot)</v>
          </cell>
        </row>
        <row r="12">
          <cell r="C12" t="str">
            <v>Grup</v>
          </cell>
          <cell r="D12" t="str">
            <v>(Tot)</v>
          </cell>
        </row>
        <row r="13">
          <cell r="C13" t="str">
            <v>CODI PROVINCIA</v>
          </cell>
          <cell r="D13" t="str">
            <v>(Tot)</v>
          </cell>
        </row>
        <row r="14">
          <cell r="C14" t="str">
            <v>CODI CULTIU</v>
          </cell>
          <cell r="D14" t="str">
            <v>(Tot)</v>
          </cell>
        </row>
        <row r="15">
          <cell r="C15" t="str">
            <v>CULTIU</v>
          </cell>
          <cell r="D15" t="str">
            <v>Arròs</v>
          </cell>
        </row>
        <row r="17">
          <cell r="C17" t="str">
            <v>Suma de Total Superficie</v>
          </cell>
          <cell r="D17" t="str">
            <v>ANY</v>
          </cell>
        </row>
        <row r="18">
          <cell r="C18" t="str">
            <v>PROVINCIA</v>
          </cell>
          <cell r="D18">
            <v>2008</v>
          </cell>
          <cell r="E18" t="str">
            <v>Total general</v>
          </cell>
        </row>
        <row r="19">
          <cell r="C19" t="str">
            <v>Girona</v>
          </cell>
          <cell r="D19">
            <v>711</v>
          </cell>
          <cell r="E19">
            <v>711</v>
          </cell>
        </row>
        <row r="20">
          <cell r="C20" t="str">
            <v>Lleida</v>
          </cell>
          <cell r="D20">
            <v>69</v>
          </cell>
          <cell r="E20">
            <v>69</v>
          </cell>
        </row>
        <row r="21">
          <cell r="C21" t="str">
            <v>Tarragona</v>
          </cell>
          <cell r="D21">
            <v>20510</v>
          </cell>
          <cell r="E21">
            <v>20510</v>
          </cell>
        </row>
        <row r="22">
          <cell r="C22" t="str">
            <v>Total general</v>
          </cell>
          <cell r="D22">
            <v>21290</v>
          </cell>
          <cell r="E22">
            <v>21290</v>
          </cell>
        </row>
        <row r="28">
          <cell r="C28" t="str">
            <v>Font:</v>
          </cell>
          <cell r="D28" t="str">
            <v>W:\Gabinet_Tecnic\SECTORS AGRARIS_MES_FR\ACTUALITZACIO\FITXES AGRICOLES\BBDD\superficie i produccio.xls</v>
          </cell>
        </row>
        <row r="29">
          <cell r="D29" t="str">
            <v>pestanya:</v>
          </cell>
          <cell r="E29" t="str">
            <v>td herbacis comarca</v>
          </cell>
        </row>
        <row r="31">
          <cell r="C31" t="str">
            <v>Procediment</v>
          </cell>
          <cell r="D31" t="str">
            <v xml:space="preserve">Actualitzar taula dinàmica </v>
          </cell>
        </row>
        <row r="34">
          <cell r="C34" t="str">
            <v>TIPUS</v>
          </cell>
          <cell r="D34" t="str">
            <v>herbacis</v>
          </cell>
        </row>
        <row r="35">
          <cell r="C35" t="str">
            <v>Grup</v>
          </cell>
          <cell r="D35" t="str">
            <v>(Tot)</v>
          </cell>
        </row>
        <row r="36">
          <cell r="C36" t="str">
            <v>Codi Grup</v>
          </cell>
          <cell r="D36" t="str">
            <v>(Tot)</v>
          </cell>
        </row>
        <row r="37">
          <cell r="C37" t="str">
            <v>CODI CULTIU</v>
          </cell>
          <cell r="D37" t="str">
            <v>(Tot)</v>
          </cell>
        </row>
        <row r="38">
          <cell r="C38" t="str">
            <v>CULTIU</v>
          </cell>
          <cell r="D38" t="str">
            <v>Arròs</v>
          </cell>
        </row>
        <row r="39">
          <cell r="C39" t="str">
            <v>CODI COMARCA</v>
          </cell>
          <cell r="D39" t="str">
            <v>(Tot)</v>
          </cell>
        </row>
        <row r="40">
          <cell r="C40" t="str">
            <v>COMARCA</v>
          </cell>
          <cell r="D40" t="str">
            <v>(Tot)</v>
          </cell>
        </row>
        <row r="42">
          <cell r="C42" t="str">
            <v>Suma de SUPERFICIE TOTAL</v>
          </cell>
          <cell r="D42" t="str">
            <v>ANY</v>
          </cell>
        </row>
      </sheetData>
      <sheetData sheetId="4" refreshError="1"/>
      <sheetData sheetId="5" refreshError="1">
        <row r="5">
          <cell r="D5" t="str">
            <v>pestanya:</v>
          </cell>
          <cell r="E5" t="str">
            <v>td herbacis provincia</v>
          </cell>
        </row>
        <row r="7">
          <cell r="C7" t="str">
            <v>Procediment</v>
          </cell>
          <cell r="D7" t="str">
            <v xml:space="preserve">Actualitzar taula dinàmica </v>
          </cell>
        </row>
        <row r="9">
          <cell r="C9" t="str">
            <v>TIPUS</v>
          </cell>
          <cell r="D9" t="str">
            <v>herbacis</v>
          </cell>
        </row>
        <row r="10">
          <cell r="C10" t="str">
            <v>Codi Grup</v>
          </cell>
          <cell r="D10" t="str">
            <v>(Tot)</v>
          </cell>
        </row>
        <row r="11">
          <cell r="C11" t="str">
            <v>Grup</v>
          </cell>
          <cell r="D11" t="str">
            <v>(Tot)</v>
          </cell>
        </row>
        <row r="12">
          <cell r="C12" t="str">
            <v>CODI PROVINCIA</v>
          </cell>
          <cell r="D12" t="str">
            <v>(Tot)</v>
          </cell>
        </row>
        <row r="13">
          <cell r="C13" t="str">
            <v>CODI CULTIU</v>
          </cell>
          <cell r="D13" t="str">
            <v>(Tot)</v>
          </cell>
        </row>
        <row r="14">
          <cell r="C14" t="str">
            <v>CULTIU</v>
          </cell>
          <cell r="D14" t="str">
            <v>Arròs</v>
          </cell>
        </row>
        <row r="16">
          <cell r="C16" t="str">
            <v>Suma de PROD_TOTAL</v>
          </cell>
          <cell r="D16" t="str">
            <v>ANY</v>
          </cell>
        </row>
        <row r="17">
          <cell r="C17" t="str">
            <v>PROVINCIA</v>
          </cell>
          <cell r="D17">
            <v>2008</v>
          </cell>
          <cell r="E17" t="str">
            <v>Total general</v>
          </cell>
        </row>
        <row r="18">
          <cell r="C18" t="str">
            <v>Girona</v>
          </cell>
          <cell r="D18">
            <v>5034.8999999999996</v>
          </cell>
          <cell r="E18">
            <v>5034.8999999999996</v>
          </cell>
        </row>
        <row r="19">
          <cell r="C19" t="str">
            <v>Lleida</v>
          </cell>
          <cell r="D19">
            <v>460.92</v>
          </cell>
          <cell r="E19">
            <v>460.92</v>
          </cell>
        </row>
        <row r="20">
          <cell r="C20" t="str">
            <v>Tarragona</v>
          </cell>
          <cell r="D20">
            <v>115204.67</v>
          </cell>
          <cell r="E20">
            <v>115204.67</v>
          </cell>
        </row>
        <row r="21">
          <cell r="C21" t="str">
            <v>Total general</v>
          </cell>
          <cell r="D21">
            <v>120700.49</v>
          </cell>
          <cell r="E21">
            <v>120700.49</v>
          </cell>
        </row>
        <row r="25">
          <cell r="C25" t="str">
            <v>Font:</v>
          </cell>
          <cell r="D25" t="str">
            <v>W:\Gabinet_Tecnic\SECTORS AGRARIS_MES_FR\ACTUALITZACIO\FITXES AGRICOLES\BBDD\superficie i produccio.xls</v>
          </cell>
        </row>
        <row r="26">
          <cell r="D26" t="str">
            <v>pestanya:</v>
          </cell>
          <cell r="E26" t="str">
            <v>td herbacis comarca</v>
          </cell>
        </row>
        <row r="28">
          <cell r="C28" t="str">
            <v>Procediment</v>
          </cell>
          <cell r="D28" t="str">
            <v xml:space="preserve">Actualitzar taula dinàmica </v>
          </cell>
        </row>
        <row r="30">
          <cell r="C30" t="str">
            <v>TIPUS</v>
          </cell>
          <cell r="D30" t="str">
            <v>herbacis</v>
          </cell>
        </row>
        <row r="31">
          <cell r="C31" t="str">
            <v>Grup</v>
          </cell>
          <cell r="D31" t="str">
            <v>(Tot)</v>
          </cell>
        </row>
        <row r="32">
          <cell r="C32" t="str">
            <v>Codi Grup</v>
          </cell>
          <cell r="D32" t="str">
            <v>(Tot)</v>
          </cell>
        </row>
        <row r="33">
          <cell r="C33" t="str">
            <v>CODI CULTIU</v>
          </cell>
          <cell r="D33" t="str">
            <v>(Tot)</v>
          </cell>
        </row>
        <row r="34">
          <cell r="C34" t="str">
            <v>CULTIU</v>
          </cell>
          <cell r="D34" t="str">
            <v>Arròs</v>
          </cell>
        </row>
        <row r="35">
          <cell r="C35" t="str">
            <v>CODI COMARCA</v>
          </cell>
          <cell r="D35" t="str">
            <v>(Tot)</v>
          </cell>
        </row>
        <row r="36">
          <cell r="C36" t="str">
            <v>COMARCA</v>
          </cell>
          <cell r="D36" t="str">
            <v>(Tot)</v>
          </cell>
        </row>
        <row r="38">
          <cell r="C38" t="str">
            <v>Suma de PROD_TOTAL</v>
          </cell>
          <cell r="D38" t="str">
            <v>ANY</v>
          </cell>
        </row>
        <row r="39">
          <cell r="C39" t="str">
            <v>Comarca EGT</v>
          </cell>
          <cell r="D39">
            <v>2008</v>
          </cell>
          <cell r="E39" t="str">
            <v>Total general</v>
          </cell>
        </row>
        <row r="40">
          <cell r="C40" t="str">
            <v xml:space="preserve"> ALT EMPORDÀ </v>
          </cell>
          <cell r="D40">
            <v>487.5</v>
          </cell>
          <cell r="E40">
            <v>487.5</v>
          </cell>
        </row>
        <row r="41">
          <cell r="C41" t="str">
            <v xml:space="preserve"> BAIX EBRE </v>
          </cell>
          <cell r="D41">
            <v>49817.173000000003</v>
          </cell>
          <cell r="E41">
            <v>49817.173000000003</v>
          </cell>
        </row>
        <row r="42">
          <cell r="C42" t="str">
            <v xml:space="preserve"> BAIX EMPORDÀ </v>
          </cell>
          <cell r="D42">
            <v>4547.3999999999996</v>
          </cell>
          <cell r="E42">
            <v>4547.3999999999996</v>
          </cell>
        </row>
        <row r="43">
          <cell r="C43" t="str">
            <v xml:space="preserve"> MONTSIÀ </v>
          </cell>
          <cell r="D43">
            <v>65387.497000000003</v>
          </cell>
          <cell r="E43">
            <v>65387.497000000003</v>
          </cell>
        </row>
        <row r="44">
          <cell r="C44" t="str">
            <v xml:space="preserve"> SEGRIÀ </v>
          </cell>
          <cell r="D44">
            <v>460.92</v>
          </cell>
          <cell r="E44">
            <v>460.92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Tema de l'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agricultura.gencat.cat/ca/departament/estadistiques/alimentacio/consum-alimentari/" TargetMode="External"/><Relationship Id="rId7" Type="http://schemas.openxmlformats.org/officeDocument/2006/relationships/drawing" Target="../drawings/drawing14.xml"/><Relationship Id="rId2" Type="http://schemas.openxmlformats.org/officeDocument/2006/relationships/hyperlink" Target="http://agricultura.gencat.cat/ca/departament/estadistiques/alimentacio/consum-alimentari/" TargetMode="External"/><Relationship Id="rId1" Type="http://schemas.openxmlformats.org/officeDocument/2006/relationships/hyperlink" Target="http://agricultura.gencat.cat/ca/departament/estadistiques/alimentacio/consum-alimentari/" TargetMode="External"/><Relationship Id="rId6" Type="http://schemas.openxmlformats.org/officeDocument/2006/relationships/printerSettings" Target="../printerSettings/printerSettings11.bin"/><Relationship Id="rId5" Type="http://schemas.openxmlformats.org/officeDocument/2006/relationships/hyperlink" Target="http://agricultura.gencat.cat/ca/departament/estadistiques/alimentacio/consum-alimentari/" TargetMode="External"/><Relationship Id="rId4" Type="http://schemas.openxmlformats.org/officeDocument/2006/relationships/hyperlink" Target="http://agricultura.gencat.cat/ca/departament/estadistiques/alimentacio/consum-alimentari/"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datacomex.comercio.es/CabeceraPersonalizada.aspx?action=drilldown&amp;eje=Filas&amp;valor=1006%20Arroz&amp;nivel=2&amp;otroValor=total&amp;otroNivel=0&amp;id=1" TargetMode="External"/><Relationship Id="rId2" Type="http://schemas.openxmlformats.org/officeDocument/2006/relationships/hyperlink" Target="http://datacomex.comercio.es/principal_comex_es.aspx" TargetMode="External"/><Relationship Id="rId1" Type="http://schemas.openxmlformats.org/officeDocument/2006/relationships/hyperlink" Target="http://datacomex.comercio.es/principal_comex_es.aspx" TargetMode="External"/><Relationship Id="rId6" Type="http://schemas.openxmlformats.org/officeDocument/2006/relationships/drawing" Target="../drawings/drawing19.xml"/><Relationship Id="rId5" Type="http://schemas.openxmlformats.org/officeDocument/2006/relationships/printerSettings" Target="../printerSettings/printerSettings16.bin"/><Relationship Id="rId4" Type="http://schemas.openxmlformats.org/officeDocument/2006/relationships/hyperlink" Target="http://datacomex.comercio.es/principal_comex_es.aspx"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www.mapa.es/alimentacion/pags/consumo/libro/2005/CAP.08.pdf" TargetMode="External"/><Relationship Id="rId13" Type="http://schemas.openxmlformats.org/officeDocument/2006/relationships/drawing" Target="../drawings/drawing20.xml"/><Relationship Id="rId3" Type="http://schemas.openxmlformats.org/officeDocument/2006/relationships/hyperlink" Target="http://www.mapa.es/alimentacion/pags/consumo/2006/panel-06.pdf" TargetMode="External"/><Relationship Id="rId7" Type="http://schemas.openxmlformats.org/officeDocument/2006/relationships/hyperlink" Target="http://www.mapa.es/es/alimentacion/pags/consumo/BD/consulta.asp" TargetMode="External"/><Relationship Id="rId12" Type="http://schemas.openxmlformats.org/officeDocument/2006/relationships/printerSettings" Target="../printerSettings/printerSettings17.bin"/><Relationship Id="rId2" Type="http://schemas.openxmlformats.org/officeDocument/2006/relationships/hyperlink" Target="http://www.gencat.net/darp/c/agroalim/publiagr/cpub05.htm" TargetMode="External"/><Relationship Id="rId1" Type="http://schemas.openxmlformats.org/officeDocument/2006/relationships/hyperlink" Target="http://www.gencat.net/darp/c/agroalim/publiagr/cpub05.htm" TargetMode="External"/><Relationship Id="rId6" Type="http://schemas.openxmlformats.org/officeDocument/2006/relationships/hyperlink" Target="http://www.mapa.es/alimentacion/pags/consumo/libro/2005/CAP.08.pdf" TargetMode="External"/><Relationship Id="rId11" Type="http://schemas.openxmlformats.org/officeDocument/2006/relationships/hyperlink" Target="http://www.mapa.es/es/alimentacion/pags/consumo/BD/resultado1.asp" TargetMode="External"/><Relationship Id="rId5" Type="http://schemas.openxmlformats.org/officeDocument/2006/relationships/hyperlink" Target="http://www.mapa.es/alimentacion/pags/consumo/libro/2004/alimentacion.pdf" TargetMode="External"/><Relationship Id="rId10" Type="http://schemas.openxmlformats.org/officeDocument/2006/relationships/hyperlink" Target="http://www.mapa.es/alimentacion/pags/consumo/libro/2005/CAP.08.pdf" TargetMode="External"/><Relationship Id="rId4" Type="http://schemas.openxmlformats.org/officeDocument/2006/relationships/hyperlink" Target="http://www.mapa.es/alimentacion/pags/consumo/2006/panel-06.pdf" TargetMode="External"/><Relationship Id="rId9" Type="http://schemas.openxmlformats.org/officeDocument/2006/relationships/hyperlink" Target="http://www.mapa.es/alimentacion/pags/consumo/libro/2005/CAP.08.pdf"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hyperlink" Target="http://agricultura.gencat.cat/ca/departament/estadistiques/observatori-agroalimentari-preus/preus-origen/llotges-mercats/" TargetMode="External"/><Relationship Id="rId2" Type="http://schemas.openxmlformats.org/officeDocument/2006/relationships/hyperlink" Target="http://agricultura.gencat.cat/ca/departament/estadistiques/observatori-agroalimentari-preus/index-preus-percebuts-agraris/" TargetMode="External"/><Relationship Id="rId1" Type="http://schemas.openxmlformats.org/officeDocument/2006/relationships/hyperlink" Target="http://agricultura.gencat.cat/ca/departament/estadistiques/observatori-agroalimentari-preus/preus-origen/preus-percebuts-pages/" TargetMode="External"/><Relationship Id="rId6" Type="http://schemas.openxmlformats.org/officeDocument/2006/relationships/drawing" Target="../drawings/drawing22.xml"/><Relationship Id="rId5" Type="http://schemas.openxmlformats.org/officeDocument/2006/relationships/printerSettings" Target="../printerSettings/printerSettings19.bin"/><Relationship Id="rId4" Type="http://schemas.openxmlformats.org/officeDocument/2006/relationships/hyperlink" Target="http://agricultura.gencat.cat/ca/departament/estadistiques/economia/xcac/"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0.bin"/><Relationship Id="rId1" Type="http://schemas.openxmlformats.org/officeDocument/2006/relationships/hyperlink" Target="http://agricultura.gencat.cat/ca/ambits/alimentacio/segells-qualitat-diferenciada/distintius-origen/dop-igp/dop/productes-reconeixement-comunitari/arros-delta-ebr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5.bin"/><Relationship Id="rId1" Type="http://schemas.openxmlformats.org/officeDocument/2006/relationships/hyperlink" Target="http://agricultura.gencat.cat/ca/departament/estadistiques/agricultura/estadistiques-definitives-conreus/index.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www.gencat.net/darp/c/dades/eag/ceag04.htm" TargetMode="External"/><Relationship Id="rId3" Type="http://schemas.openxmlformats.org/officeDocument/2006/relationships/hyperlink" Target="http://faostat.fao.org/DesktopDefault.aspx?PageID=567&amp;lang=es" TargetMode="External"/><Relationship Id="rId7" Type="http://schemas.openxmlformats.org/officeDocument/2006/relationships/hyperlink" Target="http://faostat.fao.org/DesktopDefault.aspx?PageID=567&amp;lang=es" TargetMode="External"/><Relationship Id="rId2" Type="http://schemas.openxmlformats.org/officeDocument/2006/relationships/hyperlink" Target="http://www.mapa.es/es/estadistica/pags/anuario/introduccion.htm" TargetMode="External"/><Relationship Id="rId1" Type="http://schemas.openxmlformats.org/officeDocument/2006/relationships/hyperlink" Target="http://www.gencat.net/darp/c/dades/eag/ceag04.htm" TargetMode="External"/><Relationship Id="rId6" Type="http://schemas.openxmlformats.org/officeDocument/2006/relationships/hyperlink" Target="http://faostat.fao.org/DesktopDefault.aspx?PageID=567&amp;lang=es" TargetMode="External"/><Relationship Id="rId5" Type="http://schemas.openxmlformats.org/officeDocument/2006/relationships/hyperlink" Target="http://www.mapa.es/es/estadistica/pags/anuario/introduccion.htm" TargetMode="External"/><Relationship Id="rId10" Type="http://schemas.openxmlformats.org/officeDocument/2006/relationships/drawing" Target="../drawings/drawing12.xml"/><Relationship Id="rId4" Type="http://schemas.openxmlformats.org/officeDocument/2006/relationships/hyperlink" Target="http://faostat.fao.org/DesktopDefault.aspx?PageID=567&amp;lang=es"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mapa.gob.es/es/estadistica/temas/estadisticas-agrarias/agricultura/calendarios-siembras-recoleccion/" TargetMode="External"/><Relationship Id="rId1" Type="http://schemas.openxmlformats.org/officeDocument/2006/relationships/hyperlink" Target="https://www.mapa.gob.es/es/estadistica/temas/estadisticas-agrarias/agricultura/calendarios-siembras-recoleccio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JB47"/>
  <sheetViews>
    <sheetView showGridLines="0" tabSelected="1" zoomScaleNormal="100" zoomScaleSheetLayoutView="130" workbookViewId="0">
      <selection activeCell="O7" sqref="O6:O7"/>
    </sheetView>
  </sheetViews>
  <sheetFormatPr defaultRowHeight="12.5"/>
  <cols>
    <col min="1" max="1" width="1.81640625" customWidth="1"/>
    <col min="2" max="2" width="15" customWidth="1"/>
    <col min="3" max="3" width="7.54296875" customWidth="1"/>
    <col min="4" max="4" width="3.453125" customWidth="1"/>
  </cols>
  <sheetData>
    <row r="1" spans="1:262" s="323" customFormat="1" ht="33" customHeight="1"/>
    <row r="2" spans="1:262" s="323" customFormat="1" ht="12.75" customHeight="1"/>
    <row r="3" spans="1:262" s="323" customFormat="1" ht="67.400000000000006" customHeight="1">
      <c r="B3" s="571" t="s">
        <v>146</v>
      </c>
      <c r="C3" s="571"/>
      <c r="D3" s="571"/>
      <c r="E3" s="571"/>
      <c r="F3" s="571"/>
      <c r="G3" s="571"/>
      <c r="H3" s="571"/>
      <c r="I3" s="571"/>
      <c r="J3" s="571"/>
      <c r="K3" s="571"/>
      <c r="L3" s="571"/>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c r="HV3" s="324"/>
      <c r="HW3" s="324"/>
      <c r="HX3" s="324"/>
      <c r="HY3" s="324"/>
      <c r="HZ3" s="324"/>
      <c r="IA3" s="324"/>
      <c r="IB3" s="324"/>
      <c r="IC3" s="324"/>
      <c r="ID3" s="324"/>
      <c r="IE3" s="324"/>
      <c r="IF3" s="324"/>
      <c r="IG3" s="324"/>
      <c r="IH3" s="324"/>
      <c r="II3" s="324"/>
      <c r="IJ3" s="324"/>
      <c r="IK3" s="324"/>
      <c r="IL3" s="324"/>
      <c r="IM3" s="324"/>
      <c r="IN3" s="324"/>
      <c r="IO3" s="324"/>
      <c r="IP3" s="324"/>
      <c r="IQ3" s="324"/>
      <c r="IR3" s="324"/>
      <c r="IS3" s="324"/>
      <c r="IT3" s="324"/>
      <c r="IU3" s="324"/>
      <c r="IV3" s="324"/>
      <c r="IW3" s="324"/>
      <c r="IX3" s="324"/>
      <c r="IY3" s="324"/>
      <c r="IZ3" s="324"/>
      <c r="JA3" s="324"/>
      <c r="JB3" s="324"/>
    </row>
    <row r="4" spans="1:262" s="323" customFormat="1" ht="35.15" customHeight="1">
      <c r="B4" s="572" t="s">
        <v>245</v>
      </c>
      <c r="C4" s="572"/>
      <c r="D4" s="572"/>
      <c r="E4" s="572"/>
      <c r="F4" s="572"/>
      <c r="G4" s="572"/>
      <c r="H4" s="572"/>
      <c r="I4" s="572"/>
      <c r="J4" s="572"/>
      <c r="K4" s="572"/>
      <c r="L4" s="572"/>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c r="HV4" s="324"/>
      <c r="HW4" s="324"/>
      <c r="HX4" s="324"/>
      <c r="HY4" s="324"/>
      <c r="HZ4" s="324"/>
      <c r="IA4" s="324"/>
      <c r="IB4" s="324"/>
      <c r="IC4" s="324"/>
      <c r="ID4" s="324"/>
      <c r="IE4" s="324"/>
      <c r="IF4" s="324"/>
      <c r="IG4" s="324"/>
      <c r="IH4" s="324"/>
      <c r="II4" s="324"/>
      <c r="IJ4" s="324"/>
      <c r="IK4" s="324"/>
      <c r="IL4" s="324"/>
      <c r="IM4" s="324"/>
      <c r="IN4" s="324"/>
      <c r="IO4" s="324"/>
      <c r="IP4" s="324"/>
      <c r="IQ4" s="324"/>
      <c r="IR4" s="324"/>
      <c r="IS4" s="324"/>
      <c r="IT4" s="324"/>
      <c r="IU4" s="324"/>
      <c r="IV4" s="324"/>
      <c r="IW4" s="324"/>
      <c r="IX4" s="324"/>
      <c r="IY4" s="324"/>
      <c r="IZ4" s="324"/>
      <c r="JA4" s="324"/>
      <c r="JB4" s="324"/>
    </row>
    <row r="5" spans="1:262" s="323" customFormat="1" ht="45" customHeight="1">
      <c r="A5" s="325"/>
      <c r="B5" s="326"/>
      <c r="C5" s="520" t="s">
        <v>179</v>
      </c>
      <c r="D5" s="327"/>
      <c r="E5" s="521"/>
      <c r="F5" s="521"/>
      <c r="G5" s="522"/>
      <c r="H5" s="328"/>
      <c r="I5" s="328"/>
      <c r="J5" s="328"/>
      <c r="K5" s="325"/>
      <c r="L5" s="324"/>
      <c r="M5" s="324"/>
      <c r="N5" s="324"/>
      <c r="O5" s="324"/>
      <c r="P5" s="324"/>
      <c r="Q5" s="324"/>
      <c r="R5" s="324"/>
      <c r="S5" s="324"/>
      <c r="T5" s="324"/>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c r="IT5" s="324"/>
      <c r="IU5" s="324"/>
      <c r="IV5" s="324"/>
      <c r="IW5" s="324"/>
      <c r="IX5" s="324"/>
      <c r="IY5" s="324"/>
      <c r="IZ5" s="324"/>
      <c r="JA5" s="324"/>
      <c r="JB5" s="324"/>
    </row>
    <row r="6" spans="1:262" s="323" customFormat="1" ht="14">
      <c r="A6" s="325"/>
      <c r="B6" s="326"/>
      <c r="C6" s="332"/>
      <c r="D6" s="332" t="s">
        <v>246</v>
      </c>
      <c r="E6" s="523"/>
      <c r="F6" s="523"/>
      <c r="G6" s="523"/>
      <c r="L6" s="324"/>
      <c r="M6" s="324"/>
      <c r="N6" s="324"/>
      <c r="O6" s="324"/>
      <c r="P6" s="324"/>
      <c r="Q6" s="324"/>
      <c r="R6" s="324"/>
      <c r="S6" s="324"/>
      <c r="T6" s="324"/>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c r="IT6" s="324"/>
      <c r="IU6" s="324"/>
      <c r="IV6" s="324"/>
      <c r="IW6" s="324"/>
      <c r="IX6" s="324"/>
      <c r="IY6" s="324"/>
      <c r="IZ6" s="324"/>
      <c r="JA6" s="324"/>
      <c r="JB6" s="324"/>
    </row>
    <row r="7" spans="1:262" s="323" customFormat="1" ht="14">
      <c r="A7" s="330"/>
      <c r="B7" s="330"/>
      <c r="C7" s="332"/>
      <c r="D7" s="332" t="s">
        <v>247</v>
      </c>
      <c r="E7" s="523"/>
      <c r="F7" s="523"/>
      <c r="G7" s="523"/>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c r="HV7" s="331"/>
      <c r="HW7" s="331"/>
      <c r="HX7" s="331"/>
      <c r="HY7" s="331"/>
      <c r="HZ7" s="331"/>
      <c r="IA7" s="331"/>
      <c r="IB7" s="331"/>
      <c r="IC7" s="331"/>
      <c r="ID7" s="331"/>
      <c r="IE7" s="331"/>
      <c r="IF7" s="331"/>
      <c r="IG7" s="331"/>
      <c r="IH7" s="331"/>
      <c r="II7" s="331"/>
      <c r="IJ7" s="331"/>
      <c r="IK7" s="331"/>
      <c r="IL7" s="331"/>
      <c r="IM7" s="331"/>
      <c r="IN7" s="331"/>
      <c r="IO7" s="331"/>
      <c r="IP7" s="331"/>
      <c r="IQ7" s="331"/>
      <c r="IR7" s="331"/>
      <c r="IS7" s="331"/>
      <c r="IT7" s="331"/>
      <c r="IU7" s="331"/>
      <c r="IV7" s="331"/>
      <c r="IW7" s="331"/>
      <c r="IX7" s="324"/>
      <c r="IY7" s="324"/>
      <c r="IZ7" s="324"/>
      <c r="JA7" s="324"/>
      <c r="JB7" s="324"/>
    </row>
    <row r="8" spans="1:262" s="323" customFormat="1" ht="14">
      <c r="A8" s="330"/>
      <c r="B8" s="330"/>
      <c r="C8" s="332"/>
      <c r="D8" s="332" t="s">
        <v>248</v>
      </c>
      <c r="E8" s="523"/>
      <c r="F8" s="332"/>
      <c r="G8" s="523"/>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c r="HV8" s="331"/>
      <c r="HW8" s="331"/>
      <c r="HX8" s="331"/>
      <c r="HY8" s="331"/>
      <c r="HZ8" s="331"/>
      <c r="IA8" s="331"/>
      <c r="IB8" s="331"/>
      <c r="IC8" s="331"/>
      <c r="ID8" s="331"/>
      <c r="IE8" s="331"/>
      <c r="IF8" s="331"/>
      <c r="IG8" s="331"/>
      <c r="IH8" s="331"/>
      <c r="II8" s="331"/>
      <c r="IJ8" s="331"/>
      <c r="IK8" s="331"/>
      <c r="IL8" s="331"/>
      <c r="IM8" s="331"/>
      <c r="IN8" s="331"/>
      <c r="IO8" s="331"/>
      <c r="IP8" s="331"/>
      <c r="IQ8" s="331"/>
      <c r="IR8" s="331"/>
      <c r="IS8" s="331"/>
      <c r="IT8" s="331"/>
      <c r="IU8" s="331"/>
      <c r="IV8" s="331"/>
      <c r="IW8" s="331"/>
      <c r="IX8" s="324"/>
      <c r="IY8" s="324"/>
      <c r="IZ8" s="324"/>
      <c r="JA8" s="324"/>
      <c r="JB8" s="324"/>
    </row>
    <row r="9" spans="1:262" s="323" customFormat="1" ht="14">
      <c r="A9" s="330"/>
      <c r="B9" s="330"/>
      <c r="C9" s="523"/>
      <c r="D9" s="329"/>
      <c r="E9" s="523"/>
      <c r="F9" s="523"/>
      <c r="G9" s="523"/>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c r="HF9" s="331"/>
      <c r="HG9" s="331"/>
      <c r="HH9" s="331"/>
      <c r="HI9" s="331"/>
      <c r="HJ9" s="331"/>
      <c r="HK9" s="331"/>
      <c r="HL9" s="331"/>
      <c r="HM9" s="331"/>
      <c r="HN9" s="331"/>
      <c r="HO9" s="331"/>
      <c r="HP9" s="331"/>
      <c r="HQ9" s="331"/>
      <c r="HR9" s="331"/>
      <c r="HS9" s="331"/>
      <c r="HT9" s="331"/>
      <c r="HU9" s="331"/>
      <c r="HV9" s="331"/>
      <c r="HW9" s="331"/>
      <c r="HX9" s="331"/>
      <c r="HY9" s="331"/>
      <c r="HZ9" s="331"/>
      <c r="IA9" s="331"/>
      <c r="IB9" s="331"/>
      <c r="IC9" s="331"/>
      <c r="ID9" s="331"/>
      <c r="IE9" s="331"/>
      <c r="IF9" s="331"/>
      <c r="IG9" s="331"/>
      <c r="IH9" s="331"/>
      <c r="II9" s="331"/>
      <c r="IJ9" s="331"/>
      <c r="IK9" s="331"/>
      <c r="IL9" s="331"/>
      <c r="IM9" s="331"/>
      <c r="IN9" s="331"/>
      <c r="IO9" s="331"/>
      <c r="IP9" s="331"/>
      <c r="IQ9" s="331"/>
      <c r="IR9" s="331"/>
      <c r="IS9" s="331"/>
      <c r="IT9" s="331"/>
      <c r="IU9" s="331"/>
      <c r="IV9" s="331"/>
      <c r="IW9" s="331"/>
      <c r="IX9" s="324"/>
      <c r="IY9" s="324"/>
      <c r="IZ9" s="324"/>
      <c r="JA9" s="324"/>
      <c r="JB9" s="324"/>
    </row>
    <row r="10" spans="1:262" s="323" customFormat="1" ht="14">
      <c r="A10" s="330"/>
      <c r="B10" s="330"/>
      <c r="C10" s="520" t="s">
        <v>249</v>
      </c>
      <c r="D10" s="327"/>
      <c r="E10" s="521"/>
      <c r="F10" s="523"/>
      <c r="G10" s="523"/>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c r="HV10" s="331"/>
      <c r="HW10" s="331"/>
      <c r="HX10" s="331"/>
      <c r="HY10" s="331"/>
      <c r="HZ10" s="331"/>
      <c r="IA10" s="331"/>
      <c r="IB10" s="331"/>
      <c r="IC10" s="331"/>
      <c r="ID10" s="331"/>
      <c r="IE10" s="331"/>
      <c r="IF10" s="331"/>
      <c r="IG10" s="331"/>
      <c r="IH10" s="331"/>
      <c r="II10" s="331"/>
      <c r="IJ10" s="331"/>
      <c r="IK10" s="331"/>
      <c r="IL10" s="331"/>
      <c r="IM10" s="331"/>
      <c r="IN10" s="331"/>
      <c r="IO10" s="331"/>
      <c r="IP10" s="331"/>
      <c r="IQ10" s="331"/>
      <c r="IR10" s="331"/>
      <c r="IS10" s="331"/>
      <c r="IT10" s="331"/>
      <c r="IU10" s="331"/>
      <c r="IV10" s="331"/>
      <c r="IW10" s="331"/>
      <c r="IX10" s="324"/>
      <c r="IY10" s="324"/>
      <c r="IZ10" s="324"/>
      <c r="JA10" s="324"/>
      <c r="JB10" s="324"/>
    </row>
    <row r="11" spans="1:262" s="323" customFormat="1" ht="14">
      <c r="A11" s="325"/>
      <c r="B11" s="326"/>
      <c r="C11" s="523"/>
      <c r="D11" s="339" t="s">
        <v>246</v>
      </c>
      <c r="E11" s="524"/>
      <c r="F11" s="524"/>
      <c r="G11" s="523"/>
      <c r="J11" s="324"/>
      <c r="K11" s="324"/>
      <c r="L11" s="324"/>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c r="IT11" s="324"/>
      <c r="IU11" s="324"/>
      <c r="IV11" s="324"/>
      <c r="IW11" s="324"/>
      <c r="IX11" s="324"/>
      <c r="IY11" s="324"/>
      <c r="IZ11" s="324"/>
      <c r="JA11" s="324"/>
      <c r="JB11" s="324"/>
    </row>
    <row r="12" spans="1:262" s="323" customFormat="1" ht="14">
      <c r="A12" s="330"/>
      <c r="B12" s="330"/>
      <c r="C12" s="523"/>
      <c r="D12" s="339" t="s">
        <v>247</v>
      </c>
      <c r="E12" s="524"/>
      <c r="F12" s="524"/>
      <c r="G12" s="523"/>
      <c r="J12" s="331"/>
      <c r="K12" s="331"/>
      <c r="L12" s="331"/>
      <c r="M12" s="331"/>
      <c r="N12" s="331"/>
      <c r="O12" s="331"/>
      <c r="P12" s="331"/>
      <c r="Q12" s="331"/>
      <c r="R12" s="331"/>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24"/>
      <c r="IY12" s="324"/>
      <c r="IZ12" s="324"/>
      <c r="JA12" s="324"/>
      <c r="JB12" s="324"/>
    </row>
    <row r="13" spans="1:262" s="323" customFormat="1" ht="14">
      <c r="A13" s="330"/>
      <c r="B13" s="330"/>
      <c r="C13" s="329"/>
      <c r="D13" s="339" t="s">
        <v>250</v>
      </c>
      <c r="E13" s="524"/>
      <c r="F13" s="339"/>
      <c r="G13" s="523"/>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24"/>
      <c r="IY13" s="324"/>
      <c r="IZ13" s="324"/>
      <c r="JA13" s="324"/>
      <c r="JB13" s="324"/>
    </row>
    <row r="14" spans="1:262" s="323" customFormat="1" ht="14">
      <c r="A14" s="330"/>
      <c r="B14" s="330"/>
      <c r="C14" s="329"/>
      <c r="D14" s="329"/>
      <c r="E14" s="523"/>
      <c r="F14" s="523"/>
      <c r="G14" s="523"/>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24"/>
      <c r="IY14" s="324"/>
      <c r="IZ14" s="324"/>
      <c r="JA14" s="324"/>
      <c r="JB14" s="324"/>
    </row>
    <row r="15" spans="1:262" s="323" customFormat="1" ht="13">
      <c r="A15" s="330"/>
      <c r="B15" s="330"/>
      <c r="C15" s="466" t="s">
        <v>182</v>
      </c>
      <c r="D15" s="525"/>
      <c r="E15" s="525"/>
      <c r="F15" s="466"/>
      <c r="G15" s="525"/>
      <c r="J15" s="331"/>
      <c r="K15" s="331"/>
      <c r="L15" s="331"/>
      <c r="M15" s="331"/>
      <c r="N15" s="331"/>
      <c r="O15" s="331"/>
      <c r="P15" s="331"/>
      <c r="Q15" s="331"/>
      <c r="R15" s="331"/>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24"/>
      <c r="IY15" s="324"/>
      <c r="IZ15" s="324"/>
      <c r="JA15" s="324"/>
      <c r="JB15" s="324"/>
    </row>
    <row r="16" spans="1:262" s="323" customFormat="1" ht="14">
      <c r="A16" s="325"/>
      <c r="B16" s="326"/>
      <c r="C16" s="523"/>
      <c r="D16" s="329" t="s">
        <v>246</v>
      </c>
      <c r="E16" s="523"/>
      <c r="F16" s="523"/>
      <c r="G16" s="523"/>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c r="IT16" s="324"/>
      <c r="IU16" s="324"/>
      <c r="IV16" s="324"/>
      <c r="IW16" s="324"/>
      <c r="IX16" s="324"/>
      <c r="IY16" s="324"/>
      <c r="IZ16" s="324"/>
      <c r="JA16" s="324"/>
      <c r="JB16" s="324"/>
    </row>
    <row r="17" spans="1:262" s="323" customFormat="1" ht="14">
      <c r="A17" s="325"/>
      <c r="B17" s="326"/>
      <c r="C17" s="523"/>
      <c r="D17" s="329"/>
      <c r="E17" s="523"/>
      <c r="F17" s="523"/>
      <c r="G17" s="523"/>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c r="IT17" s="324"/>
      <c r="IU17" s="324"/>
      <c r="IV17" s="324"/>
      <c r="IW17" s="324"/>
      <c r="IX17" s="324"/>
      <c r="IY17" s="324"/>
      <c r="IZ17" s="324"/>
      <c r="JA17" s="324"/>
      <c r="JB17" s="324"/>
    </row>
    <row r="18" spans="1:262" s="323" customFormat="1" ht="14">
      <c r="A18" s="325"/>
      <c r="B18" s="326"/>
      <c r="C18" s="466" t="s">
        <v>251</v>
      </c>
      <c r="D18" s="327"/>
      <c r="E18" s="523"/>
      <c r="F18" s="522"/>
      <c r="G18" s="327"/>
      <c r="I18" s="328"/>
      <c r="J18" s="327"/>
      <c r="K18" s="324"/>
      <c r="L18" s="324"/>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c r="IT18" s="324"/>
      <c r="IU18" s="324"/>
      <c r="IV18" s="324"/>
      <c r="IW18" s="324"/>
      <c r="IX18" s="324"/>
      <c r="IY18" s="324"/>
      <c r="IZ18" s="324"/>
      <c r="JA18" s="324"/>
      <c r="JB18" s="324"/>
    </row>
    <row r="19" spans="1:262" s="323" customFormat="1" ht="14">
      <c r="B19" s="326"/>
      <c r="C19" s="526"/>
      <c r="D19" s="329" t="s">
        <v>246</v>
      </c>
      <c r="E19" s="523"/>
      <c r="F19" s="523"/>
      <c r="G19" s="523"/>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c r="IT19" s="324"/>
      <c r="IU19" s="324"/>
      <c r="IV19" s="324"/>
      <c r="IW19" s="324"/>
      <c r="IX19" s="324"/>
      <c r="IY19" s="324"/>
      <c r="IZ19" s="324"/>
      <c r="JA19" s="324"/>
      <c r="JB19" s="324"/>
    </row>
    <row r="20" spans="1:262" s="323" customFormat="1" ht="14">
      <c r="B20" s="326"/>
      <c r="C20" s="526"/>
      <c r="D20" s="329"/>
      <c r="E20" s="523"/>
      <c r="F20" s="523"/>
      <c r="G20" s="523"/>
      <c r="J20" s="324"/>
      <c r="K20" s="324"/>
      <c r="L20" s="324"/>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c r="IT20" s="324"/>
      <c r="IU20" s="324"/>
      <c r="IV20" s="324"/>
      <c r="IW20" s="324"/>
      <c r="IX20" s="324"/>
      <c r="IY20" s="324"/>
      <c r="IZ20" s="324"/>
      <c r="JA20" s="324"/>
      <c r="JB20" s="324"/>
    </row>
    <row r="21" spans="1:262" s="323" customFormat="1" ht="14">
      <c r="B21" s="326"/>
      <c r="C21" s="522" t="s">
        <v>189</v>
      </c>
      <c r="D21" s="329"/>
      <c r="E21" s="523"/>
      <c r="F21" s="523"/>
      <c r="G21" s="523"/>
      <c r="J21" s="324"/>
      <c r="K21" s="324"/>
      <c r="L21" s="324"/>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c r="IT21" s="324"/>
      <c r="IU21" s="324"/>
      <c r="IV21" s="324"/>
      <c r="IW21" s="324"/>
      <c r="IX21" s="324"/>
      <c r="IY21" s="324"/>
      <c r="IZ21" s="324"/>
      <c r="JA21" s="324"/>
      <c r="JB21" s="324"/>
    </row>
    <row r="22" spans="1:262" s="323" customFormat="1" ht="14">
      <c r="B22" s="326"/>
      <c r="C22" s="526"/>
      <c r="D22" s="329" t="s">
        <v>301</v>
      </c>
      <c r="E22" s="523"/>
      <c r="F22" s="523"/>
      <c r="G22" s="523"/>
      <c r="J22" s="324"/>
      <c r="K22" s="324"/>
      <c r="L22" s="324"/>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c r="HV22" s="324"/>
      <c r="HW22" s="324"/>
      <c r="HX22" s="324"/>
      <c r="HY22" s="324"/>
      <c r="HZ22" s="324"/>
      <c r="IA22" s="324"/>
      <c r="IB22" s="324"/>
      <c r="IC22" s="324"/>
      <c r="ID22" s="324"/>
      <c r="IE22" s="324"/>
      <c r="IF22" s="324"/>
      <c r="IG22" s="324"/>
      <c r="IH22" s="324"/>
      <c r="II22" s="324"/>
      <c r="IJ22" s="324"/>
      <c r="IK22" s="324"/>
      <c r="IL22" s="324"/>
      <c r="IM22" s="324"/>
      <c r="IN22" s="324"/>
      <c r="IO22" s="324"/>
      <c r="IP22" s="324"/>
      <c r="IQ22" s="324"/>
      <c r="IR22" s="324"/>
      <c r="IS22" s="324"/>
      <c r="IT22" s="324"/>
      <c r="IU22" s="324"/>
      <c r="IV22" s="324"/>
      <c r="IW22" s="324"/>
      <c r="IX22" s="324"/>
      <c r="IY22" s="324"/>
      <c r="IZ22" s="324"/>
      <c r="JA22" s="324"/>
      <c r="JB22" s="324"/>
    </row>
    <row r="23" spans="1:262" s="323" customFormat="1" ht="14">
      <c r="B23" s="326"/>
      <c r="C23" s="526"/>
      <c r="D23" s="329" t="s">
        <v>302</v>
      </c>
      <c r="E23" s="523"/>
      <c r="F23" s="523"/>
      <c r="G23" s="523"/>
      <c r="J23" s="324"/>
      <c r="K23" s="324"/>
      <c r="L23" s="324"/>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c r="HV23" s="324"/>
      <c r="HW23" s="324"/>
      <c r="HX23" s="324"/>
      <c r="HY23" s="324"/>
      <c r="HZ23" s="324"/>
      <c r="IA23" s="324"/>
      <c r="IB23" s="324"/>
      <c r="IC23" s="324"/>
      <c r="ID23" s="324"/>
      <c r="IE23" s="324"/>
      <c r="IF23" s="324"/>
      <c r="IG23" s="324"/>
      <c r="IH23" s="324"/>
      <c r="II23" s="324"/>
      <c r="IJ23" s="324"/>
      <c r="IK23" s="324"/>
      <c r="IL23" s="324"/>
      <c r="IM23" s="324"/>
      <c r="IN23" s="324"/>
      <c r="IO23" s="324"/>
      <c r="IP23" s="324"/>
      <c r="IQ23" s="324"/>
      <c r="IR23" s="324"/>
      <c r="IS23" s="324"/>
      <c r="IT23" s="324"/>
      <c r="IU23" s="324"/>
      <c r="IV23" s="324"/>
      <c r="IW23" s="324"/>
      <c r="IX23" s="324"/>
      <c r="IY23" s="324"/>
      <c r="IZ23" s="324"/>
      <c r="JA23" s="324"/>
      <c r="JB23" s="324"/>
    </row>
    <row r="24" spans="1:262" s="323" customFormat="1" ht="14">
      <c r="B24" s="326"/>
      <c r="C24" s="526"/>
      <c r="D24" s="329"/>
      <c r="E24" s="523"/>
      <c r="F24" s="523"/>
      <c r="G24" s="523"/>
      <c r="J24" s="324"/>
      <c r="K24" s="324"/>
      <c r="L24" s="32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c r="HV24" s="324"/>
      <c r="HW24" s="324"/>
      <c r="HX24" s="324"/>
      <c r="HY24" s="324"/>
      <c r="HZ24" s="324"/>
      <c r="IA24" s="324"/>
      <c r="IB24" s="324"/>
      <c r="IC24" s="324"/>
      <c r="ID24" s="324"/>
      <c r="IE24" s="324"/>
      <c r="IF24" s="324"/>
      <c r="IG24" s="324"/>
      <c r="IH24" s="324"/>
      <c r="II24" s="324"/>
      <c r="IJ24" s="324"/>
      <c r="IK24" s="324"/>
      <c r="IL24" s="324"/>
      <c r="IM24" s="324"/>
      <c r="IN24" s="324"/>
      <c r="IO24" s="324"/>
      <c r="IP24" s="324"/>
      <c r="IQ24" s="324"/>
      <c r="IR24" s="324"/>
      <c r="IS24" s="324"/>
      <c r="IT24" s="324"/>
      <c r="IU24" s="324"/>
      <c r="IV24" s="324"/>
      <c r="IW24" s="324"/>
      <c r="IX24" s="324"/>
      <c r="IY24" s="324"/>
      <c r="IZ24" s="324"/>
      <c r="JA24" s="324"/>
      <c r="JB24" s="324"/>
    </row>
    <row r="25" spans="1:262" s="323" customFormat="1" ht="21.75" customHeight="1">
      <c r="B25" s="333"/>
      <c r="C25" s="522" t="s">
        <v>252</v>
      </c>
      <c r="D25" s="527"/>
      <c r="E25" s="329"/>
      <c r="F25" s="523"/>
      <c r="G25" s="523"/>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c r="HV25" s="324"/>
      <c r="HW25" s="324"/>
      <c r="HX25" s="324"/>
      <c r="HY25" s="324"/>
      <c r="HZ25" s="324"/>
      <c r="IA25" s="324"/>
      <c r="IB25" s="324"/>
      <c r="IC25" s="324"/>
      <c r="ID25" s="324"/>
      <c r="IE25" s="324"/>
      <c r="IF25" s="324"/>
      <c r="IG25" s="324"/>
      <c r="IH25" s="324"/>
      <c r="II25" s="324"/>
      <c r="IJ25" s="324"/>
      <c r="IK25" s="324"/>
      <c r="IL25" s="324"/>
      <c r="IM25" s="324"/>
      <c r="IN25" s="324"/>
      <c r="IO25" s="324"/>
      <c r="IP25" s="324"/>
      <c r="IQ25" s="324"/>
      <c r="IR25" s="324"/>
      <c r="IS25" s="324"/>
      <c r="IT25" s="324"/>
      <c r="IU25" s="324"/>
      <c r="IV25" s="324"/>
      <c r="IW25" s="324"/>
      <c r="IX25" s="324"/>
      <c r="IY25" s="324"/>
      <c r="IZ25" s="324"/>
      <c r="JA25" s="324"/>
      <c r="JB25" s="324"/>
    </row>
    <row r="26" spans="1:262" s="323" customFormat="1" ht="14">
      <c r="B26" s="333"/>
      <c r="C26" s="521"/>
      <c r="D26" s="334" t="s">
        <v>253</v>
      </c>
      <c r="E26" s="329"/>
      <c r="F26" s="329"/>
      <c r="G26" s="329"/>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c r="HF26" s="324"/>
      <c r="HG26" s="324"/>
      <c r="HH26" s="324"/>
      <c r="HI26" s="324"/>
      <c r="HJ26" s="324"/>
      <c r="HK26" s="324"/>
      <c r="HL26" s="324"/>
      <c r="HM26" s="324"/>
      <c r="HN26" s="324"/>
      <c r="HO26" s="324"/>
      <c r="HP26" s="324"/>
      <c r="HQ26" s="324"/>
      <c r="HR26" s="324"/>
      <c r="HS26" s="324"/>
      <c r="HT26" s="324"/>
      <c r="HU26" s="324"/>
      <c r="HV26" s="324"/>
      <c r="HW26" s="324"/>
      <c r="HX26" s="324"/>
      <c r="HY26" s="324"/>
      <c r="HZ26" s="324"/>
      <c r="IA26" s="324"/>
      <c r="IB26" s="324"/>
      <c r="IC26" s="324"/>
      <c r="ID26" s="324"/>
      <c r="IE26" s="324"/>
      <c r="IF26" s="324"/>
      <c r="IG26" s="324"/>
      <c r="IH26" s="324"/>
      <c r="II26" s="324"/>
      <c r="IJ26" s="324"/>
      <c r="IK26" s="324"/>
      <c r="IL26" s="324"/>
      <c r="IM26" s="324"/>
      <c r="IN26" s="324"/>
      <c r="IO26" s="324"/>
      <c r="IP26" s="324"/>
      <c r="IQ26" s="324"/>
      <c r="IR26" s="324"/>
      <c r="IS26" s="324"/>
      <c r="IT26" s="324"/>
      <c r="IU26" s="324"/>
      <c r="IV26" s="324"/>
      <c r="IW26" s="324"/>
      <c r="IX26" s="324"/>
      <c r="IY26" s="324"/>
      <c r="IZ26" s="324"/>
      <c r="JA26" s="324"/>
      <c r="JB26" s="324"/>
    </row>
    <row r="27" spans="1:262" s="323" customFormat="1" ht="14">
      <c r="B27" s="333"/>
      <c r="C27" s="334"/>
      <c r="D27" s="334"/>
      <c r="E27" s="329" t="s">
        <v>77</v>
      </c>
      <c r="F27" s="329"/>
      <c r="G27" s="523"/>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c r="HV27" s="324"/>
      <c r="HW27" s="324"/>
      <c r="HX27" s="324"/>
      <c r="HY27" s="324"/>
      <c r="HZ27" s="324"/>
      <c r="IA27" s="324"/>
      <c r="IB27" s="324"/>
      <c r="IC27" s="324"/>
      <c r="ID27" s="324"/>
      <c r="IE27" s="324"/>
      <c r="IF27" s="324"/>
      <c r="IG27" s="324"/>
      <c r="IH27" s="324"/>
      <c r="II27" s="324"/>
      <c r="IJ27" s="324"/>
      <c r="IK27" s="324"/>
      <c r="IL27" s="324"/>
      <c r="IM27" s="324"/>
      <c r="IN27" s="324"/>
      <c r="IO27" s="324"/>
      <c r="IP27" s="324"/>
      <c r="IQ27" s="324"/>
      <c r="IR27" s="324"/>
      <c r="IS27" s="324"/>
      <c r="IT27" s="324"/>
      <c r="IU27" s="324"/>
      <c r="IV27" s="324"/>
      <c r="IW27" s="324"/>
      <c r="IX27" s="324"/>
      <c r="IY27" s="324"/>
      <c r="IZ27" s="324"/>
      <c r="JA27" s="324"/>
      <c r="JB27" s="324"/>
    </row>
    <row r="28" spans="1:262" s="323" customFormat="1" ht="14">
      <c r="B28" s="333"/>
      <c r="C28" s="334"/>
      <c r="D28" s="334"/>
      <c r="E28" s="329" t="s">
        <v>254</v>
      </c>
      <c r="F28" s="329"/>
      <c r="G28" s="523"/>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c r="HV28" s="324"/>
      <c r="HW28" s="324"/>
      <c r="HX28" s="324"/>
      <c r="HY28" s="324"/>
      <c r="HZ28" s="324"/>
      <c r="IA28" s="324"/>
      <c r="IB28" s="324"/>
      <c r="IC28" s="324"/>
      <c r="ID28" s="324"/>
      <c r="IE28" s="324"/>
      <c r="IF28" s="324"/>
      <c r="IG28" s="324"/>
      <c r="IH28" s="324"/>
      <c r="II28" s="324"/>
      <c r="IJ28" s="324"/>
      <c r="IK28" s="324"/>
      <c r="IL28" s="324"/>
      <c r="IM28" s="324"/>
      <c r="IN28" s="324"/>
      <c r="IO28" s="324"/>
      <c r="IP28" s="324"/>
      <c r="IQ28" s="324"/>
      <c r="IR28" s="324"/>
      <c r="IS28" s="324"/>
      <c r="IT28" s="324"/>
      <c r="IU28" s="324"/>
      <c r="IV28" s="324"/>
      <c r="IW28" s="324"/>
      <c r="IX28" s="324"/>
      <c r="IY28" s="324"/>
      <c r="IZ28" s="324"/>
      <c r="JA28" s="324"/>
      <c r="JB28" s="324"/>
    </row>
    <row r="29" spans="1:262" s="323" customFormat="1" ht="14">
      <c r="B29" s="333"/>
      <c r="C29" s="521"/>
      <c r="D29" s="334" t="s">
        <v>255</v>
      </c>
      <c r="E29" s="329"/>
      <c r="F29" s="329"/>
      <c r="G29" s="523"/>
      <c r="K29" s="335"/>
      <c r="L29" s="335"/>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c r="HV29" s="324"/>
      <c r="HW29" s="324"/>
      <c r="HX29" s="324"/>
      <c r="HY29" s="324"/>
      <c r="HZ29" s="324"/>
      <c r="IA29" s="324"/>
      <c r="IB29" s="324"/>
      <c r="IC29" s="324"/>
      <c r="ID29" s="324"/>
      <c r="IE29" s="324"/>
      <c r="IF29" s="324"/>
      <c r="IG29" s="324"/>
      <c r="IH29" s="324"/>
      <c r="II29" s="324"/>
      <c r="IJ29" s="324"/>
      <c r="IK29" s="324"/>
      <c r="IL29" s="324"/>
      <c r="IM29" s="324"/>
      <c r="IN29" s="324"/>
      <c r="IO29" s="324"/>
      <c r="IP29" s="324"/>
      <c r="IQ29" s="324"/>
      <c r="IR29" s="324"/>
      <c r="IS29" s="324"/>
      <c r="IT29" s="324"/>
      <c r="IU29" s="324"/>
      <c r="IV29" s="324"/>
      <c r="IW29" s="324"/>
      <c r="IX29" s="324"/>
      <c r="IY29" s="324"/>
      <c r="IZ29" s="324"/>
      <c r="JA29" s="324"/>
      <c r="JB29" s="324"/>
    </row>
    <row r="30" spans="1:262" s="323" customFormat="1" ht="14">
      <c r="B30" s="333"/>
      <c r="C30" s="334"/>
      <c r="D30" s="334"/>
      <c r="E30" s="329" t="s">
        <v>77</v>
      </c>
      <c r="F30" s="329"/>
      <c r="G30" s="523"/>
      <c r="K30" s="335"/>
      <c r="L30" s="335"/>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c r="HV30" s="324"/>
      <c r="HW30" s="324"/>
      <c r="HX30" s="324"/>
      <c r="HY30" s="324"/>
      <c r="HZ30" s="324"/>
      <c r="IA30" s="324"/>
      <c r="IB30" s="324"/>
      <c r="IC30" s="324"/>
      <c r="ID30" s="324"/>
      <c r="IE30" s="324"/>
      <c r="IF30" s="324"/>
      <c r="IG30" s="324"/>
      <c r="IH30" s="324"/>
      <c r="II30" s="324"/>
      <c r="IJ30" s="324"/>
      <c r="IK30" s="324"/>
      <c r="IL30" s="324"/>
      <c r="IM30" s="324"/>
      <c r="IN30" s="324"/>
      <c r="IO30" s="324"/>
      <c r="IP30" s="324"/>
      <c r="IQ30" s="324"/>
      <c r="IR30" s="324"/>
      <c r="IS30" s="324"/>
      <c r="IT30" s="324"/>
      <c r="IU30" s="324"/>
      <c r="IV30" s="324"/>
      <c r="IW30" s="324"/>
      <c r="IX30" s="324"/>
      <c r="IY30" s="324"/>
      <c r="IZ30" s="324"/>
      <c r="JA30" s="324"/>
      <c r="JB30" s="324"/>
    </row>
    <row r="31" spans="1:262" s="323" customFormat="1" ht="14">
      <c r="B31" s="326"/>
      <c r="C31" s="334"/>
      <c r="D31" s="334"/>
      <c r="E31" s="329" t="s">
        <v>254</v>
      </c>
      <c r="F31" s="329"/>
      <c r="G31" s="523"/>
      <c r="L31" s="32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c r="HV31" s="324"/>
      <c r="HW31" s="324"/>
      <c r="HX31" s="324"/>
      <c r="HY31" s="324"/>
      <c r="HZ31" s="324"/>
      <c r="IA31" s="324"/>
      <c r="IB31" s="324"/>
      <c r="IC31" s="324"/>
      <c r="ID31" s="324"/>
      <c r="IE31" s="324"/>
      <c r="IF31" s="324"/>
      <c r="IG31" s="324"/>
      <c r="IH31" s="324"/>
      <c r="II31" s="324"/>
      <c r="IJ31" s="324"/>
      <c r="IK31" s="324"/>
      <c r="IL31" s="324"/>
      <c r="IM31" s="324"/>
      <c r="IN31" s="324"/>
      <c r="IO31" s="324"/>
      <c r="IP31" s="324"/>
      <c r="IQ31" s="324"/>
      <c r="IR31" s="324"/>
      <c r="IS31" s="324"/>
      <c r="IT31" s="324"/>
      <c r="IU31" s="324"/>
      <c r="IV31" s="324"/>
      <c r="IW31" s="324"/>
      <c r="IX31" s="324"/>
      <c r="IY31" s="324"/>
      <c r="IZ31" s="324"/>
      <c r="JA31" s="324"/>
      <c r="JB31" s="324"/>
    </row>
    <row r="32" spans="1:262" s="323" customFormat="1" ht="14">
      <c r="B32" s="326"/>
      <c r="C32" s="523"/>
      <c r="D32" s="523"/>
      <c r="E32" s="329"/>
      <c r="F32" s="329"/>
      <c r="G32" s="523"/>
      <c r="L32" s="324"/>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c r="HV32" s="324"/>
      <c r="HW32" s="324"/>
      <c r="HX32" s="324"/>
      <c r="HY32" s="324"/>
      <c r="HZ32" s="324"/>
      <c r="IA32" s="324"/>
      <c r="IB32" s="324"/>
      <c r="IC32" s="324"/>
      <c r="ID32" s="324"/>
      <c r="IE32" s="324"/>
      <c r="IF32" s="324"/>
      <c r="IG32" s="324"/>
      <c r="IH32" s="324"/>
      <c r="II32" s="324"/>
      <c r="IJ32" s="324"/>
      <c r="IK32" s="324"/>
      <c r="IL32" s="324"/>
      <c r="IM32" s="324"/>
      <c r="IN32" s="324"/>
      <c r="IO32" s="324"/>
      <c r="IP32" s="324"/>
      <c r="IQ32" s="324"/>
      <c r="IR32" s="324"/>
      <c r="IS32" s="324"/>
      <c r="IT32" s="324"/>
      <c r="IU32" s="324"/>
      <c r="IV32" s="324"/>
      <c r="IW32" s="324"/>
      <c r="IX32" s="324"/>
      <c r="IY32" s="324"/>
      <c r="IZ32" s="324"/>
      <c r="JA32" s="324"/>
      <c r="JB32" s="324"/>
    </row>
    <row r="33" spans="2:262" s="323" customFormat="1" ht="14">
      <c r="B33" s="326"/>
      <c r="C33" s="522" t="s">
        <v>256</v>
      </c>
      <c r="D33" s="527"/>
      <c r="E33" s="329"/>
      <c r="F33" s="329"/>
      <c r="G33" s="523"/>
      <c r="L33" s="324"/>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c r="HV33" s="324"/>
      <c r="HW33" s="324"/>
      <c r="HX33" s="324"/>
      <c r="HY33" s="324"/>
      <c r="HZ33" s="324"/>
      <c r="IA33" s="324"/>
      <c r="IB33" s="324"/>
      <c r="IC33" s="324"/>
      <c r="ID33" s="324"/>
      <c r="IE33" s="324"/>
      <c r="IF33" s="324"/>
      <c r="IG33" s="324"/>
      <c r="IH33" s="324"/>
      <c r="II33" s="324"/>
      <c r="IJ33" s="324"/>
      <c r="IK33" s="324"/>
      <c r="IL33" s="324"/>
      <c r="IM33" s="324"/>
      <c r="IN33" s="324"/>
      <c r="IO33" s="324"/>
      <c r="IP33" s="324"/>
      <c r="IQ33" s="324"/>
      <c r="IR33" s="324"/>
      <c r="IS33" s="324"/>
      <c r="IT33" s="324"/>
      <c r="IU33" s="324"/>
      <c r="IV33" s="324"/>
      <c r="IW33" s="324"/>
      <c r="IX33" s="324"/>
      <c r="IY33" s="324"/>
      <c r="IZ33" s="324"/>
      <c r="JA33" s="324"/>
      <c r="JB33" s="324"/>
    </row>
    <row r="34" spans="2:262" s="323" customFormat="1" ht="14">
      <c r="B34" s="326"/>
      <c r="C34" s="523"/>
      <c r="D34" s="335" t="s">
        <v>257</v>
      </c>
      <c r="E34" s="329"/>
      <c r="F34" s="329"/>
      <c r="G34" s="523"/>
      <c r="L34" s="324"/>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c r="HV34" s="324"/>
      <c r="HW34" s="324"/>
      <c r="HX34" s="324"/>
      <c r="HY34" s="324"/>
      <c r="HZ34" s="324"/>
      <c r="IA34" s="324"/>
      <c r="IB34" s="324"/>
      <c r="IC34" s="324"/>
      <c r="ID34" s="324"/>
      <c r="IE34" s="324"/>
      <c r="IF34" s="324"/>
      <c r="IG34" s="324"/>
      <c r="IH34" s="324"/>
      <c r="II34" s="324"/>
      <c r="IJ34" s="324"/>
      <c r="IK34" s="324"/>
      <c r="IL34" s="324"/>
      <c r="IM34" s="324"/>
      <c r="IN34" s="324"/>
      <c r="IO34" s="324"/>
      <c r="IP34" s="324"/>
      <c r="IQ34" s="324"/>
      <c r="IR34" s="324"/>
      <c r="IS34" s="324"/>
      <c r="IT34" s="324"/>
      <c r="IU34" s="324"/>
      <c r="IV34" s="324"/>
      <c r="IW34" s="324"/>
      <c r="IX34" s="324"/>
      <c r="IY34" s="324"/>
      <c r="IZ34" s="324"/>
      <c r="JA34" s="324"/>
      <c r="JB34" s="324"/>
    </row>
    <row r="35" spans="2:262" s="323" customFormat="1" ht="14">
      <c r="B35" s="326"/>
      <c r="C35" s="523"/>
      <c r="D35" s="335" t="s">
        <v>258</v>
      </c>
      <c r="E35" s="329"/>
      <c r="F35" s="329"/>
      <c r="G35" s="523"/>
      <c r="L35" s="324"/>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c r="HV35" s="324"/>
      <c r="HW35" s="324"/>
      <c r="HX35" s="324"/>
      <c r="HY35" s="324"/>
      <c r="HZ35" s="324"/>
      <c r="IA35" s="324"/>
      <c r="IB35" s="324"/>
      <c r="IC35" s="324"/>
      <c r="ID35" s="324"/>
      <c r="IE35" s="324"/>
      <c r="IF35" s="324"/>
      <c r="IG35" s="324"/>
      <c r="IH35" s="324"/>
      <c r="II35" s="324"/>
      <c r="IJ35" s="324"/>
      <c r="IK35" s="324"/>
      <c r="IL35" s="324"/>
      <c r="IM35" s="324"/>
      <c r="IN35" s="324"/>
      <c r="IO35" s="324"/>
      <c r="IP35" s="324"/>
      <c r="IQ35" s="324"/>
      <c r="IR35" s="324"/>
      <c r="IS35" s="324"/>
      <c r="IT35" s="324"/>
      <c r="IU35" s="324"/>
      <c r="IV35" s="324"/>
      <c r="IW35" s="324"/>
      <c r="IX35" s="324"/>
      <c r="IY35" s="324"/>
      <c r="IZ35" s="324"/>
      <c r="JA35" s="324"/>
      <c r="JB35" s="324"/>
    </row>
    <row r="36" spans="2:262" s="323" customFormat="1" ht="14">
      <c r="B36" s="326"/>
      <c r="C36" s="523"/>
      <c r="D36" s="335"/>
      <c r="E36" s="329"/>
      <c r="F36" s="329"/>
      <c r="G36" s="523"/>
      <c r="L36" s="324"/>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c r="HV36" s="324"/>
      <c r="HW36" s="324"/>
      <c r="HX36" s="324"/>
      <c r="HY36" s="324"/>
      <c r="HZ36" s="324"/>
      <c r="IA36" s="324"/>
      <c r="IB36" s="324"/>
      <c r="IC36" s="324"/>
      <c r="ID36" s="324"/>
      <c r="IE36" s="324"/>
      <c r="IF36" s="324"/>
      <c r="IG36" s="324"/>
      <c r="IH36" s="324"/>
      <c r="II36" s="324"/>
      <c r="IJ36" s="324"/>
      <c r="IK36" s="324"/>
      <c r="IL36" s="324"/>
      <c r="IM36" s="324"/>
      <c r="IN36" s="324"/>
      <c r="IO36" s="324"/>
      <c r="IP36" s="324"/>
      <c r="IQ36" s="324"/>
      <c r="IR36" s="324"/>
      <c r="IS36" s="324"/>
      <c r="IT36" s="324"/>
      <c r="IU36" s="324"/>
      <c r="IV36" s="324"/>
      <c r="IW36" s="324"/>
      <c r="IX36" s="324"/>
      <c r="IY36" s="324"/>
      <c r="IZ36" s="324"/>
      <c r="JA36" s="324"/>
      <c r="JB36" s="324"/>
    </row>
    <row r="37" spans="2:262" s="323" customFormat="1" ht="14">
      <c r="B37" s="573"/>
      <c r="C37" s="522" t="s">
        <v>184</v>
      </c>
      <c r="D37" s="527"/>
      <c r="E37" s="329"/>
      <c r="F37" s="329"/>
      <c r="G37" s="523"/>
      <c r="L37" s="324"/>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c r="HV37" s="324"/>
      <c r="HW37" s="324"/>
      <c r="HX37" s="324"/>
      <c r="HY37" s="324"/>
      <c r="HZ37" s="324"/>
      <c r="IA37" s="324"/>
      <c r="IB37" s="324"/>
      <c r="IC37" s="324"/>
      <c r="ID37" s="324"/>
      <c r="IE37" s="324"/>
      <c r="IF37" s="324"/>
      <c r="IG37" s="324"/>
      <c r="IH37" s="324"/>
      <c r="II37" s="324"/>
      <c r="IJ37" s="324"/>
      <c r="IK37" s="324"/>
      <c r="IL37" s="324"/>
      <c r="IM37" s="324"/>
      <c r="IN37" s="324"/>
      <c r="IO37" s="324"/>
      <c r="IP37" s="324"/>
      <c r="IQ37" s="324"/>
      <c r="IR37" s="324"/>
      <c r="IS37" s="324"/>
      <c r="IT37" s="324"/>
      <c r="IU37" s="324"/>
      <c r="IV37" s="324"/>
      <c r="IW37" s="324"/>
      <c r="IX37" s="324"/>
      <c r="IY37" s="324"/>
      <c r="IZ37" s="324"/>
      <c r="JA37" s="324"/>
      <c r="JB37" s="324"/>
    </row>
    <row r="38" spans="2:262" s="323" customFormat="1" ht="14">
      <c r="B38" s="573"/>
      <c r="C38" s="336" t="s">
        <v>259</v>
      </c>
      <c r="D38" s="337" t="s">
        <v>260</v>
      </c>
      <c r="E38" s="523"/>
      <c r="F38" s="523"/>
      <c r="G38" s="523"/>
      <c r="L38" s="324"/>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c r="HV38" s="324"/>
      <c r="HW38" s="324"/>
      <c r="HX38" s="324"/>
      <c r="HY38" s="324"/>
      <c r="HZ38" s="324"/>
      <c r="IA38" s="324"/>
      <c r="IB38" s="324"/>
      <c r="IC38" s="324"/>
      <c r="ID38" s="324"/>
      <c r="IE38" s="324"/>
      <c r="IF38" s="324"/>
      <c r="IG38" s="324"/>
      <c r="IH38" s="324"/>
      <c r="II38" s="324"/>
      <c r="IJ38" s="324"/>
      <c r="IK38" s="324"/>
      <c r="IL38" s="324"/>
      <c r="IM38" s="324"/>
      <c r="IN38" s="324"/>
      <c r="IO38" s="324"/>
      <c r="IP38" s="324"/>
      <c r="IQ38" s="324"/>
      <c r="IR38" s="324"/>
      <c r="IS38" s="324"/>
      <c r="IT38" s="324"/>
      <c r="IU38" s="324"/>
      <c r="IV38" s="324"/>
      <c r="IW38" s="324"/>
      <c r="IX38" s="324"/>
      <c r="IY38" s="324"/>
      <c r="IZ38" s="324"/>
      <c r="JA38" s="324"/>
      <c r="JB38" s="324"/>
    </row>
    <row r="39" spans="2:262" s="323" customFormat="1" ht="14">
      <c r="B39" s="573"/>
      <c r="C39" s="336" t="s">
        <v>261</v>
      </c>
      <c r="D39" s="337" t="s">
        <v>262</v>
      </c>
      <c r="E39" s="523"/>
      <c r="F39" s="523"/>
      <c r="G39" s="523"/>
      <c r="L39" s="324"/>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c r="HV39" s="324"/>
      <c r="HW39" s="324"/>
      <c r="HX39" s="324"/>
      <c r="HY39" s="324"/>
      <c r="HZ39" s="324"/>
      <c r="IA39" s="324"/>
      <c r="IB39" s="324"/>
      <c r="IC39" s="324"/>
      <c r="ID39" s="324"/>
      <c r="IE39" s="324"/>
      <c r="IF39" s="324"/>
      <c r="IG39" s="324"/>
      <c r="IH39" s="324"/>
      <c r="II39" s="324"/>
      <c r="IJ39" s="324"/>
      <c r="IK39" s="324"/>
      <c r="IL39" s="324"/>
      <c r="IM39" s="324"/>
      <c r="IN39" s="324"/>
      <c r="IO39" s="324"/>
      <c r="IP39" s="324"/>
      <c r="IQ39" s="324"/>
      <c r="IR39" s="324"/>
      <c r="IS39" s="324"/>
      <c r="IT39" s="324"/>
      <c r="IU39" s="324"/>
      <c r="IV39" s="324"/>
      <c r="IW39" s="324"/>
      <c r="IX39" s="324"/>
      <c r="IY39" s="324"/>
      <c r="IZ39" s="324"/>
      <c r="JA39" s="324"/>
      <c r="JB39" s="324"/>
    </row>
    <row r="40" spans="2:262" s="323" customFormat="1" ht="14">
      <c r="B40" s="573"/>
      <c r="C40" s="336" t="s">
        <v>263</v>
      </c>
      <c r="D40" s="337" t="s">
        <v>307</v>
      </c>
      <c r="E40" s="523"/>
      <c r="F40" s="523"/>
      <c r="G40" s="523"/>
      <c r="L40" s="324"/>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c r="HV40" s="324"/>
      <c r="HW40" s="324"/>
      <c r="HX40" s="324"/>
      <c r="HY40" s="324"/>
      <c r="HZ40" s="324"/>
      <c r="IA40" s="324"/>
      <c r="IB40" s="324"/>
      <c r="IC40" s="324"/>
      <c r="ID40" s="324"/>
      <c r="IE40" s="324"/>
      <c r="IF40" s="324"/>
      <c r="IG40" s="324"/>
      <c r="IH40" s="324"/>
      <c r="II40" s="324"/>
      <c r="IJ40" s="324"/>
      <c r="IK40" s="324"/>
      <c r="IL40" s="324"/>
      <c r="IM40" s="324"/>
      <c r="IN40" s="324"/>
      <c r="IO40" s="324"/>
      <c r="IP40" s="324"/>
      <c r="IQ40" s="324"/>
      <c r="IR40" s="324"/>
      <c r="IS40" s="324"/>
      <c r="IT40" s="324"/>
      <c r="IU40" s="324"/>
      <c r="IV40" s="324"/>
      <c r="IW40" s="324"/>
      <c r="IX40" s="324"/>
      <c r="IY40" s="324"/>
      <c r="IZ40" s="324"/>
      <c r="JA40" s="324"/>
      <c r="JB40" s="324"/>
    </row>
    <row r="41" spans="2:262" s="323" customFormat="1" ht="14">
      <c r="B41" s="573"/>
      <c r="C41" s="336"/>
      <c r="D41" s="337" t="s">
        <v>264</v>
      </c>
      <c r="E41" s="523"/>
      <c r="F41" s="523"/>
      <c r="G41" s="523"/>
      <c r="L41" s="324"/>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c r="HV41" s="324"/>
      <c r="HW41" s="324"/>
      <c r="HX41" s="324"/>
      <c r="HY41" s="324"/>
      <c r="HZ41" s="324"/>
      <c r="IA41" s="324"/>
      <c r="IB41" s="324"/>
      <c r="IC41" s="324"/>
      <c r="ID41" s="324"/>
      <c r="IE41" s="324"/>
      <c r="IF41" s="324"/>
      <c r="IG41" s="324"/>
      <c r="IH41" s="324"/>
      <c r="II41" s="324"/>
      <c r="IJ41" s="324"/>
      <c r="IK41" s="324"/>
      <c r="IL41" s="324"/>
      <c r="IM41" s="324"/>
      <c r="IN41" s="324"/>
      <c r="IO41" s="324"/>
      <c r="IP41" s="324"/>
      <c r="IQ41" s="324"/>
      <c r="IR41" s="324"/>
      <c r="IS41" s="324"/>
      <c r="IT41" s="324"/>
      <c r="IU41" s="324"/>
      <c r="IV41" s="324"/>
      <c r="IW41" s="324"/>
      <c r="IX41" s="324"/>
      <c r="IY41" s="324"/>
      <c r="IZ41" s="324"/>
      <c r="JA41" s="324"/>
      <c r="JB41" s="324"/>
    </row>
    <row r="42" spans="2:262" s="323" customFormat="1" ht="14">
      <c r="B42" s="338"/>
      <c r="C42" s="336"/>
      <c r="D42" s="337"/>
      <c r="E42" s="523"/>
      <c r="F42" s="523"/>
      <c r="G42" s="523"/>
      <c r="L42" s="324"/>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c r="HV42" s="324"/>
      <c r="HW42" s="324"/>
      <c r="HX42" s="324"/>
      <c r="HY42" s="324"/>
      <c r="HZ42" s="324"/>
      <c r="IA42" s="324"/>
      <c r="IB42" s="324"/>
      <c r="IC42" s="324"/>
      <c r="ID42" s="324"/>
      <c r="IE42" s="324"/>
      <c r="IF42" s="324"/>
      <c r="IG42" s="324"/>
      <c r="IH42" s="324"/>
      <c r="II42" s="324"/>
      <c r="IJ42" s="324"/>
      <c r="IK42" s="324"/>
      <c r="IL42" s="324"/>
      <c r="IM42" s="324"/>
      <c r="IN42" s="324"/>
      <c r="IO42" s="324"/>
      <c r="IP42" s="324"/>
      <c r="IQ42" s="324"/>
      <c r="IR42" s="324"/>
      <c r="IS42" s="324"/>
      <c r="IT42" s="324"/>
      <c r="IU42" s="324"/>
      <c r="IV42" s="324"/>
      <c r="IW42" s="324"/>
      <c r="IX42" s="324"/>
      <c r="IY42" s="324"/>
      <c r="IZ42" s="324"/>
      <c r="JA42" s="324"/>
      <c r="JB42" s="324"/>
    </row>
    <row r="43" spans="2:262" s="323" customFormat="1" ht="14">
      <c r="B43" s="333"/>
      <c r="C43" s="522" t="s">
        <v>188</v>
      </c>
      <c r="D43" s="527"/>
      <c r="E43" s="329"/>
      <c r="F43" s="329"/>
      <c r="G43" s="523"/>
      <c r="L43" s="324"/>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c r="HV43" s="324"/>
      <c r="HW43" s="324"/>
      <c r="HX43" s="324"/>
      <c r="HY43" s="324"/>
      <c r="HZ43" s="324"/>
      <c r="IA43" s="324"/>
      <c r="IB43" s="324"/>
      <c r="IC43" s="324"/>
      <c r="ID43" s="324"/>
      <c r="IE43" s="324"/>
      <c r="IF43" s="324"/>
      <c r="IG43" s="324"/>
      <c r="IH43" s="324"/>
      <c r="II43" s="324"/>
      <c r="IJ43" s="324"/>
      <c r="IK43" s="324"/>
      <c r="IL43" s="324"/>
      <c r="IM43" s="324"/>
      <c r="IN43" s="324"/>
      <c r="IO43" s="324"/>
      <c r="IP43" s="324"/>
      <c r="IQ43" s="324"/>
      <c r="IR43" s="324"/>
      <c r="IS43" s="324"/>
      <c r="IT43" s="324"/>
      <c r="IU43" s="324"/>
      <c r="IV43" s="324"/>
      <c r="IW43" s="324"/>
      <c r="IX43" s="324"/>
      <c r="IY43" s="324"/>
      <c r="IZ43" s="324"/>
      <c r="JA43" s="324"/>
      <c r="JB43" s="324"/>
    </row>
    <row r="44" spans="2:262" s="323" customFormat="1" ht="14">
      <c r="B44" s="333"/>
      <c r="C44" s="522"/>
      <c r="D44" s="337" t="s">
        <v>134</v>
      </c>
      <c r="E44" s="523"/>
      <c r="F44" s="523"/>
      <c r="G44" s="523"/>
      <c r="L44" s="324"/>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c r="HV44" s="324"/>
      <c r="HW44" s="324"/>
      <c r="HX44" s="324"/>
      <c r="HY44" s="324"/>
      <c r="HZ44" s="324"/>
      <c r="IA44" s="324"/>
      <c r="IB44" s="324"/>
      <c r="IC44" s="324"/>
      <c r="ID44" s="324"/>
      <c r="IE44" s="324"/>
      <c r="IF44" s="324"/>
      <c r="IG44" s="324"/>
      <c r="IH44" s="324"/>
      <c r="II44" s="324"/>
      <c r="IJ44" s="324"/>
      <c r="IK44" s="324"/>
      <c r="IL44" s="324"/>
      <c r="IM44" s="324"/>
      <c r="IN44" s="324"/>
      <c r="IO44" s="324"/>
      <c r="IP44" s="324"/>
      <c r="IQ44" s="324"/>
      <c r="IR44" s="324"/>
      <c r="IS44" s="324"/>
      <c r="IT44" s="324"/>
      <c r="IU44" s="324"/>
      <c r="IV44" s="324"/>
      <c r="IW44" s="324"/>
      <c r="IX44" s="324"/>
      <c r="IY44" s="324"/>
      <c r="IZ44" s="324"/>
      <c r="JA44" s="324"/>
      <c r="JB44" s="324"/>
    </row>
    <row r="45" spans="2:262" s="323" customFormat="1">
      <c r="B45" s="335"/>
      <c r="C45" s="335"/>
      <c r="D45" s="335"/>
      <c r="L45" s="324"/>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c r="HV45" s="324"/>
      <c r="HW45" s="324"/>
      <c r="HX45" s="324"/>
      <c r="HY45" s="324"/>
      <c r="HZ45" s="324"/>
      <c r="IA45" s="324"/>
      <c r="IB45" s="324"/>
      <c r="IC45" s="324"/>
      <c r="ID45" s="324"/>
      <c r="IE45" s="324"/>
      <c r="IF45" s="324"/>
      <c r="IG45" s="324"/>
      <c r="IH45" s="324"/>
      <c r="II45" s="324"/>
      <c r="IJ45" s="324"/>
      <c r="IK45" s="324"/>
      <c r="IL45" s="324"/>
      <c r="IM45" s="324"/>
      <c r="IN45" s="324"/>
      <c r="IO45" s="324"/>
      <c r="IP45" s="324"/>
      <c r="IQ45" s="324"/>
      <c r="IR45" s="324"/>
      <c r="IS45" s="324"/>
      <c r="IT45" s="324"/>
      <c r="IU45" s="324"/>
      <c r="IV45" s="324"/>
      <c r="IW45" s="324"/>
      <c r="IX45" s="324"/>
      <c r="IY45" s="324"/>
      <c r="IZ45" s="324"/>
      <c r="JA45" s="324"/>
      <c r="JB45" s="324"/>
    </row>
    <row r="46" spans="2:262" s="323" customFormat="1" ht="14">
      <c r="B46" s="574" t="s">
        <v>265</v>
      </c>
      <c r="C46" s="574"/>
      <c r="D46" s="574"/>
      <c r="E46" s="574"/>
      <c r="F46" s="574"/>
      <c r="G46" s="574"/>
      <c r="H46" s="574"/>
      <c r="I46" s="574"/>
      <c r="J46" s="574"/>
      <c r="K46" s="574"/>
      <c r="L46" s="574"/>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c r="HV46" s="324"/>
      <c r="HW46" s="324"/>
      <c r="HX46" s="324"/>
      <c r="HY46" s="324"/>
      <c r="HZ46" s="324"/>
      <c r="IA46" s="324"/>
      <c r="IB46" s="324"/>
      <c r="IC46" s="324"/>
      <c r="ID46" s="324"/>
      <c r="IE46" s="324"/>
      <c r="IF46" s="324"/>
      <c r="IG46" s="324"/>
      <c r="IH46" s="324"/>
      <c r="II46" s="324"/>
      <c r="IJ46" s="324"/>
      <c r="IK46" s="324"/>
      <c r="IL46" s="324"/>
      <c r="IM46" s="324"/>
      <c r="IN46" s="324"/>
      <c r="IO46" s="324"/>
      <c r="IP46" s="324"/>
      <c r="IQ46" s="324"/>
      <c r="IR46" s="324"/>
      <c r="IS46" s="324"/>
      <c r="IT46" s="324"/>
      <c r="IU46" s="324"/>
      <c r="IV46" s="324"/>
      <c r="IW46" s="324"/>
      <c r="IX46" s="324"/>
      <c r="IY46" s="324"/>
      <c r="IZ46" s="324"/>
      <c r="JA46" s="324"/>
      <c r="JB46" s="324"/>
    </row>
    <row r="47" spans="2:262" s="323" customFormat="1">
      <c r="L47" s="324"/>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c r="HV47" s="324"/>
      <c r="HW47" s="324"/>
      <c r="HX47" s="324"/>
      <c r="HY47" s="324"/>
      <c r="HZ47" s="324"/>
      <c r="IA47" s="324"/>
      <c r="IB47" s="324"/>
      <c r="IC47" s="324"/>
      <c r="ID47" s="324"/>
      <c r="IE47" s="324"/>
      <c r="IF47" s="324"/>
      <c r="IG47" s="324"/>
      <c r="IH47" s="324"/>
      <c r="II47" s="324"/>
      <c r="IJ47" s="324"/>
      <c r="IK47" s="324"/>
      <c r="IL47" s="324"/>
      <c r="IM47" s="324"/>
      <c r="IN47" s="324"/>
      <c r="IO47" s="324"/>
      <c r="IP47" s="324"/>
      <c r="IQ47" s="324"/>
      <c r="IR47" s="324"/>
      <c r="IS47" s="324"/>
      <c r="IT47" s="324"/>
      <c r="IU47" s="324"/>
      <c r="IV47" s="324"/>
      <c r="IW47" s="324"/>
      <c r="IX47" s="324"/>
      <c r="IY47" s="324"/>
      <c r="IZ47" s="324"/>
      <c r="JA47" s="324"/>
      <c r="JB47" s="324"/>
    </row>
  </sheetData>
  <mergeCells count="4">
    <mergeCell ref="B3:L3"/>
    <mergeCell ref="B4:L4"/>
    <mergeCell ref="B37:B41"/>
    <mergeCell ref="B46:L46"/>
  </mergeCells>
  <hyperlinks>
    <hyperlink ref="E27" location="'Comerç ext. (t)'!A1" display="Tones"/>
    <hyperlink ref="E28" location="'Comerç ext. (milions€)'!A1" display="Milions d’euros"/>
    <hyperlink ref="E30" location="'C.ext. (t) COMP'!A1" display="Tones"/>
    <hyperlink ref="E31" location="'C.ext (milions€) COMP '!A1" display="Milions d’euros"/>
    <hyperlink ref="D13" location="'Mapa Sup. 2019'!A1" display="         ○ Mapa de distribució"/>
    <hyperlink ref="C5" location="superfícies!A1" display="SUPERFÍCIES"/>
    <hyperlink ref="C10" location="produccions!A1" display="PRODUCCIONS"/>
    <hyperlink ref="C15" location="'Rendiment (2019)'!A1" display="RENDIMENT PER SECÀ I REGADIU"/>
    <hyperlink ref="C18" location="Calendari!A1" display="CALENDARI DE SEMBRA, RECOL·LECCIÓ I COMERCIALITZACIÓ"/>
    <hyperlink ref="C33" location="'Ind. Agroalimentària 2017'!A1" display="INDÚSTRIA AGROALIMENTÀRIA"/>
    <hyperlink ref="C37" location="'Inf. econòmica'!A1" display="INFORMACIÓ ECONÒMICA"/>
    <hyperlink ref="C25" location="'Comerç ext. (t)'!A1" display="COMERÇ EXTERIOR"/>
    <hyperlink ref="D8" location="'Comerc Ext.(t)'!A1" display="Tones"/>
    <hyperlink ref="D6" location="Superfícies!A3" display="Demarcacions"/>
    <hyperlink ref="D7" location="Índex!A57" display="Comarques"/>
    <hyperlink ref="D8:F8" location="'Mapa Sup. '!A1" display="Mapa de distribució"/>
    <hyperlink ref="C10:E10" location="Producció!A1" display="PRODUCCIONS"/>
    <hyperlink ref="D13:F13" location="'Mapa prod. '!A1" display="Mapa de produccions"/>
    <hyperlink ref="C15:G15" location="'Rendiment '!A1" display="RENDIMENT PER SECÀ I REGADIU"/>
    <hyperlink ref="C18:J18" location="'Calendari 2018'!A1" display="CALENDARI DE SEMBRA, RECOL·LECCIÓ I COMERCIALITZACIÓ"/>
    <hyperlink ref="C25:E25" location="'Comerç ext. (t) 2019'!A1" display="COMERÇ EXTERIOR"/>
    <hyperlink ref="C37:F37" location="'info econòmica'!A1" display="INFORMACIÓ ECONÒMICA"/>
    <hyperlink ref="C33:F33" location="'Ind. Agroalimentària'!A1" display="INDÚSTRIA AGROALIMENTÀRIA"/>
    <hyperlink ref="C43:D43" location="qualitat!A1" display="QUALITAT"/>
    <hyperlink ref="C21" location="Consum.!A1" display="CONSUM"/>
    <hyperlink ref="D11" location="Producció!A3" display="Demarcacions"/>
    <hyperlink ref="D12" location="Índex!A57" display="Comarques"/>
  </hyperlinks>
  <printOptions horizontalCentered="1"/>
  <pageMargins left="0.75" right="0.75" top="0.72" bottom="0.31496062992125984" header="0" footer="0"/>
  <pageSetup paperSize="9" scale="87" orientation="portrait" verticalDpi="1200" r:id="rId1"/>
  <headerFooter alignWithMargins="0"/>
  <drawing r:id="rId2"/>
  <legacyDrawing r:id="rId3"/>
  <oleObjects>
    <mc:AlternateContent xmlns:mc="http://schemas.openxmlformats.org/markup-compatibility/2006">
      <mc:Choice Requires="x14">
        <oleObject progId="MSPhotoEd.3" shapeId="57347" r:id="rId4">
          <objectPr defaultSize="0" autoPict="0" altText="imatge farratges" r:id="rId5">
            <anchor moveWithCells="1">
              <from>
                <xdr:col>1</xdr:col>
                <xdr:colOff>50800</xdr:colOff>
                <xdr:row>2</xdr:row>
                <xdr:rowOff>336550</xdr:rowOff>
              </from>
              <to>
                <xdr:col>1</xdr:col>
                <xdr:colOff>971550</xdr:colOff>
                <xdr:row>3</xdr:row>
                <xdr:rowOff>431800</xdr:rowOff>
              </to>
            </anchor>
          </objectPr>
        </oleObject>
      </mc:Choice>
      <mc:Fallback>
        <oleObject progId="MSPhotoEd.3" shapeId="5734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3"/>
  <sheetViews>
    <sheetView view="pageBreakPreview" zoomScale="75" zoomScaleNormal="100" workbookViewId="0">
      <pane xSplit="2" ySplit="5" topLeftCell="C6" activePane="bottomRight" state="frozen"/>
      <selection activeCell="O19" sqref="O19"/>
      <selection pane="topRight" activeCell="O19" sqref="O19"/>
      <selection pane="bottomLeft" activeCell="O19" sqref="O19"/>
      <selection pane="bottomRight" activeCell="O19" sqref="O19"/>
    </sheetView>
  </sheetViews>
  <sheetFormatPr defaultRowHeight="12.5"/>
  <cols>
    <col min="1" max="1" width="3.54296875" customWidth="1"/>
    <col min="2" max="2" width="21" customWidth="1"/>
    <col min="3" max="12" width="14.54296875" customWidth="1"/>
  </cols>
  <sheetData>
    <row r="1" spans="2:13" ht="61.5" customHeight="1">
      <c r="B1" s="654" t="s">
        <v>186</v>
      </c>
      <c r="C1" s="583"/>
      <c r="D1" s="583"/>
      <c r="E1" s="583"/>
      <c r="F1" s="583"/>
      <c r="G1" s="583"/>
      <c r="H1" s="583"/>
      <c r="I1" s="583"/>
      <c r="J1" s="583"/>
      <c r="K1" s="583"/>
      <c r="L1" s="166" t="s">
        <v>108</v>
      </c>
    </row>
    <row r="3" spans="2:13" ht="25.5" customHeight="1">
      <c r="B3" s="605" t="s">
        <v>101</v>
      </c>
      <c r="C3" s="606"/>
      <c r="D3" s="606"/>
      <c r="E3" s="606"/>
      <c r="F3" s="606"/>
      <c r="G3" s="606"/>
      <c r="H3" s="606"/>
      <c r="I3" s="606"/>
      <c r="J3" s="606"/>
      <c r="K3" s="606"/>
      <c r="L3" s="618"/>
    </row>
    <row r="4" spans="2:13" s="247" customFormat="1" ht="19.5" customHeight="1">
      <c r="B4" s="261"/>
      <c r="C4" s="262">
        <v>1997</v>
      </c>
      <c r="D4" s="262">
        <v>1998</v>
      </c>
      <c r="E4" s="262">
        <v>1999</v>
      </c>
      <c r="F4" s="262">
        <v>2000</v>
      </c>
      <c r="G4" s="262">
        <v>2001</v>
      </c>
      <c r="H4" s="263">
        <v>2002</v>
      </c>
      <c r="I4" s="262">
        <v>2003</v>
      </c>
      <c r="J4" s="263">
        <v>2004</v>
      </c>
      <c r="K4" s="262">
        <v>2005</v>
      </c>
      <c r="L4" s="263">
        <v>2006</v>
      </c>
      <c r="M4" s="264"/>
    </row>
    <row r="5" spans="2:13" ht="16.5" customHeight="1">
      <c r="B5" s="50" t="s">
        <v>86</v>
      </c>
      <c r="C5" s="650" t="s">
        <v>77</v>
      </c>
      <c r="D5" s="650"/>
      <c r="E5" s="650"/>
      <c r="F5" s="650"/>
      <c r="G5" s="650"/>
      <c r="H5" s="650"/>
      <c r="I5" s="650"/>
      <c r="J5" s="650"/>
      <c r="K5" s="650"/>
      <c r="L5" s="653"/>
    </row>
    <row r="6" spans="2:13" ht="16.5" customHeight="1">
      <c r="B6" s="24" t="s">
        <v>128</v>
      </c>
      <c r="C6" s="191">
        <v>775.08</v>
      </c>
      <c r="D6" s="192">
        <v>509.4</v>
      </c>
      <c r="E6" s="192">
        <v>568.83000000000004</v>
      </c>
      <c r="F6" s="192">
        <v>138.91999999999999</v>
      </c>
      <c r="G6" s="192">
        <v>116.31</v>
      </c>
      <c r="H6" s="192">
        <v>65.45</v>
      </c>
      <c r="I6" s="192">
        <v>100.11</v>
      </c>
      <c r="J6" s="192">
        <v>760.38</v>
      </c>
      <c r="K6" s="192">
        <v>129.11000000000001</v>
      </c>
      <c r="L6" s="193">
        <v>75.13</v>
      </c>
    </row>
    <row r="7" spans="2:13" ht="16.5" customHeight="1">
      <c r="B7" s="24" t="s">
        <v>129</v>
      </c>
      <c r="C7" s="194">
        <v>193.77</v>
      </c>
      <c r="D7" s="195">
        <v>347.09</v>
      </c>
      <c r="E7" s="195">
        <v>701.47</v>
      </c>
      <c r="F7" s="195">
        <v>499.93</v>
      </c>
      <c r="G7" s="182">
        <v>1210.8399999999999</v>
      </c>
      <c r="H7" s="182">
        <v>1359.12</v>
      </c>
      <c r="I7" s="182">
        <v>1345.35</v>
      </c>
      <c r="J7" s="182">
        <v>6434.24</v>
      </c>
      <c r="K7" s="182">
        <v>2962.12</v>
      </c>
      <c r="L7" s="187">
        <v>2851.54</v>
      </c>
    </row>
    <row r="8" spans="2:13" ht="41.25" customHeight="1">
      <c r="B8" s="70" t="s">
        <v>130</v>
      </c>
      <c r="C8" s="186">
        <v>7166.76</v>
      </c>
      <c r="D8" s="182">
        <v>11374.23</v>
      </c>
      <c r="E8" s="182">
        <v>11472.26</v>
      </c>
      <c r="F8" s="182">
        <v>7219.58</v>
      </c>
      <c r="G8" s="182">
        <v>4296.5600000000004</v>
      </c>
      <c r="H8" s="182">
        <v>1916.78</v>
      </c>
      <c r="I8" s="182">
        <v>2294.64</v>
      </c>
      <c r="J8" s="182">
        <v>3250.4</v>
      </c>
      <c r="K8" s="182">
        <v>4195.26</v>
      </c>
      <c r="L8" s="187">
        <v>2062.2600000000002</v>
      </c>
    </row>
    <row r="9" spans="2:13" ht="17.25" customHeight="1">
      <c r="B9" s="24" t="s">
        <v>131</v>
      </c>
      <c r="C9" s="196">
        <v>1833.7</v>
      </c>
      <c r="D9" s="197">
        <v>3512.76</v>
      </c>
      <c r="E9" s="197">
        <v>6930.16</v>
      </c>
      <c r="F9" s="197">
        <v>6738.43</v>
      </c>
      <c r="G9" s="197">
        <v>4013.18</v>
      </c>
      <c r="H9" s="197">
        <v>2125.9</v>
      </c>
      <c r="I9" s="197">
        <v>2826.79</v>
      </c>
      <c r="J9" s="197">
        <v>3275.34</v>
      </c>
      <c r="K9" s="197">
        <v>3933.3</v>
      </c>
      <c r="L9" s="198">
        <v>4479.53</v>
      </c>
    </row>
    <row r="10" spans="2:13" ht="17.149999999999999" customHeight="1">
      <c r="B10" s="55" t="s">
        <v>132</v>
      </c>
      <c r="C10" s="52">
        <f>SUM(C6:C9)</f>
        <v>9969.3100000000013</v>
      </c>
      <c r="D10" s="52">
        <f t="shared" ref="D10:L10" si="0">SUM(D6:D9)</f>
        <v>15743.48</v>
      </c>
      <c r="E10" s="52">
        <f t="shared" si="0"/>
        <v>19672.72</v>
      </c>
      <c r="F10" s="52">
        <f t="shared" si="0"/>
        <v>14596.86</v>
      </c>
      <c r="G10" s="52">
        <f t="shared" si="0"/>
        <v>9636.89</v>
      </c>
      <c r="H10" s="52">
        <f t="shared" si="0"/>
        <v>5467.25</v>
      </c>
      <c r="I10" s="52">
        <f t="shared" si="0"/>
        <v>6566.8899999999994</v>
      </c>
      <c r="J10" s="52">
        <f t="shared" si="0"/>
        <v>13720.36</v>
      </c>
      <c r="K10" s="52">
        <f t="shared" si="0"/>
        <v>11219.79</v>
      </c>
      <c r="L10" s="52">
        <f t="shared" si="0"/>
        <v>9468.4599999999991</v>
      </c>
      <c r="M10" s="53"/>
    </row>
    <row r="11" spans="2:13" ht="17.149999999999999" customHeight="1">
      <c r="B11" s="48"/>
      <c r="M11" s="2"/>
    </row>
    <row r="12" spans="2:13" ht="17.149999999999999" customHeight="1">
      <c r="B12" s="190"/>
      <c r="L12" s="2"/>
      <c r="M12" s="2"/>
    </row>
    <row r="13" spans="2:13" ht="15" customHeight="1"/>
    <row r="14" spans="2:13" ht="25.5" customHeight="1">
      <c r="B14" s="605" t="s">
        <v>102</v>
      </c>
      <c r="C14" s="606"/>
      <c r="D14" s="606"/>
      <c r="E14" s="606"/>
      <c r="F14" s="606"/>
      <c r="G14" s="606"/>
      <c r="H14" s="606"/>
      <c r="I14" s="606"/>
      <c r="J14" s="606"/>
      <c r="K14" s="606"/>
      <c r="L14" s="606"/>
    </row>
    <row r="15" spans="2:13" ht="19.5" customHeight="1">
      <c r="B15" s="51"/>
      <c r="C15" s="262">
        <v>1997</v>
      </c>
      <c r="D15" s="262">
        <v>1998</v>
      </c>
      <c r="E15" s="262">
        <v>1999</v>
      </c>
      <c r="F15" s="262">
        <v>2000</v>
      </c>
      <c r="G15" s="262">
        <v>2001</v>
      </c>
      <c r="H15" s="263">
        <v>2002</v>
      </c>
      <c r="I15" s="262">
        <v>2003</v>
      </c>
      <c r="J15" s="263">
        <v>2004</v>
      </c>
      <c r="K15" s="262">
        <v>2005</v>
      </c>
      <c r="L15" s="263">
        <v>2006</v>
      </c>
    </row>
    <row r="16" spans="2:13" ht="16.5" customHeight="1">
      <c r="B16" s="50" t="s">
        <v>86</v>
      </c>
      <c r="C16" s="650" t="s">
        <v>77</v>
      </c>
      <c r="D16" s="650"/>
      <c r="E16" s="650"/>
      <c r="F16" s="650"/>
      <c r="G16" s="650"/>
      <c r="H16" s="650"/>
      <c r="I16" s="650"/>
      <c r="J16" s="650"/>
      <c r="K16" s="650"/>
      <c r="L16" s="653"/>
    </row>
    <row r="17" spans="2:13" ht="16.5" customHeight="1">
      <c r="B17" s="171" t="s">
        <v>128</v>
      </c>
      <c r="C17" s="183">
        <v>77</v>
      </c>
      <c r="D17" s="148">
        <v>10.61</v>
      </c>
      <c r="E17" s="148">
        <v>119.03</v>
      </c>
      <c r="F17" s="148">
        <v>50.19</v>
      </c>
      <c r="G17" s="148">
        <v>52.19</v>
      </c>
      <c r="H17" s="148">
        <v>15.08</v>
      </c>
      <c r="I17" s="148">
        <v>54.64</v>
      </c>
      <c r="J17" s="148">
        <v>33.43</v>
      </c>
      <c r="K17" s="148">
        <v>363.84</v>
      </c>
      <c r="L17" s="184">
        <v>76.06</v>
      </c>
    </row>
    <row r="18" spans="2:13" ht="16.5" customHeight="1">
      <c r="B18" s="171" t="s">
        <v>129</v>
      </c>
      <c r="C18" s="185">
        <v>239.69</v>
      </c>
      <c r="D18" s="149">
        <v>1383.76</v>
      </c>
      <c r="E18" s="149">
        <v>3098.33</v>
      </c>
      <c r="F18" s="149">
        <v>2127.04</v>
      </c>
      <c r="G18" s="149">
        <v>7023.17</v>
      </c>
      <c r="H18" s="149">
        <v>8393.5499999999993</v>
      </c>
      <c r="I18" s="149">
        <v>10796.59</v>
      </c>
      <c r="J18" s="149">
        <v>11613.54</v>
      </c>
      <c r="K18" s="149">
        <v>3396.32</v>
      </c>
      <c r="L18" s="150">
        <v>47.78</v>
      </c>
    </row>
    <row r="19" spans="2:13" ht="41.25" customHeight="1">
      <c r="B19" s="70" t="s">
        <v>130</v>
      </c>
      <c r="C19" s="186">
        <v>4265.88</v>
      </c>
      <c r="D19" s="182">
        <v>5019.3100000000004</v>
      </c>
      <c r="E19" s="182">
        <v>2570.6</v>
      </c>
      <c r="F19" s="182">
        <v>4396.95</v>
      </c>
      <c r="G19" s="182">
        <v>7444.23</v>
      </c>
      <c r="H19" s="182">
        <v>10077</v>
      </c>
      <c r="I19" s="182">
        <v>11416.19</v>
      </c>
      <c r="J19" s="182">
        <v>13872.76</v>
      </c>
      <c r="K19" s="182">
        <v>16929.580000000002</v>
      </c>
      <c r="L19" s="187">
        <v>19858.27</v>
      </c>
    </row>
    <row r="20" spans="2:13" ht="19.5" customHeight="1">
      <c r="B20" s="171" t="s">
        <v>131</v>
      </c>
      <c r="C20" s="188">
        <v>1805.82</v>
      </c>
      <c r="D20" s="189">
        <v>3670.93</v>
      </c>
      <c r="E20" s="189">
        <v>2820.5</v>
      </c>
      <c r="F20" s="189">
        <v>5321.56</v>
      </c>
      <c r="G20" s="189">
        <v>2554.48</v>
      </c>
      <c r="H20" s="189">
        <v>3557.6</v>
      </c>
      <c r="I20" s="189">
        <v>9110.49</v>
      </c>
      <c r="J20" s="189">
        <v>6130.02</v>
      </c>
      <c r="K20" s="189">
        <v>4130.7299999999996</v>
      </c>
      <c r="L20" s="151">
        <v>7454.77</v>
      </c>
    </row>
    <row r="21" spans="2:13" ht="17.149999999999999" customHeight="1">
      <c r="B21" s="114" t="s">
        <v>132</v>
      </c>
      <c r="C21" s="54">
        <f t="shared" ref="C21:L21" si="1">SUM(C17:C20)</f>
        <v>6388.3899999999994</v>
      </c>
      <c r="D21" s="54">
        <f t="shared" si="1"/>
        <v>10084.61</v>
      </c>
      <c r="E21" s="54">
        <f t="shared" si="1"/>
        <v>8608.4599999999991</v>
      </c>
      <c r="F21" s="54">
        <f t="shared" si="1"/>
        <v>11895.740000000002</v>
      </c>
      <c r="G21" s="54">
        <f t="shared" si="1"/>
        <v>17074.07</v>
      </c>
      <c r="H21" s="54">
        <f t="shared" si="1"/>
        <v>22043.229999999996</v>
      </c>
      <c r="I21" s="54">
        <f t="shared" si="1"/>
        <v>31377.909999999996</v>
      </c>
      <c r="J21" s="54">
        <f t="shared" si="1"/>
        <v>31649.750000000004</v>
      </c>
      <c r="K21" s="54">
        <f t="shared" si="1"/>
        <v>24820.47</v>
      </c>
      <c r="L21" s="115">
        <f t="shared" si="1"/>
        <v>27436.880000000001</v>
      </c>
      <c r="M21" s="53"/>
    </row>
    <row r="22" spans="2:13" ht="17.149999999999999" customHeight="1">
      <c r="B22" s="48"/>
      <c r="C22" s="49"/>
      <c r="D22" s="49"/>
      <c r="E22" s="49"/>
      <c r="F22" s="49"/>
      <c r="G22" s="49"/>
      <c r="H22" s="49"/>
      <c r="I22" s="49"/>
      <c r="J22" s="49"/>
      <c r="K22" s="49"/>
      <c r="L22" s="49"/>
    </row>
    <row r="23" spans="2:13" ht="17.149999999999999" customHeight="1">
      <c r="B23" s="190"/>
      <c r="M23" s="53"/>
    </row>
    <row r="24" spans="2:13" ht="17.149999999999999" customHeight="1">
      <c r="B24" s="190"/>
      <c r="M24" s="2"/>
    </row>
    <row r="25" spans="2:13" ht="25.5" customHeight="1">
      <c r="B25" s="605" t="s">
        <v>190</v>
      </c>
      <c r="C25" s="606"/>
      <c r="D25" s="606"/>
      <c r="E25" s="606"/>
      <c r="F25" s="606"/>
      <c r="G25" s="606"/>
      <c r="H25" s="606"/>
      <c r="I25" s="606"/>
      <c r="J25" s="606"/>
      <c r="K25" s="606"/>
      <c r="L25" s="618"/>
      <c r="M25" s="2"/>
    </row>
    <row r="26" spans="2:13" ht="17.149999999999999" customHeight="1">
      <c r="B26" s="51"/>
      <c r="C26" s="262">
        <v>1997</v>
      </c>
      <c r="D26" s="262">
        <v>1998</v>
      </c>
      <c r="E26" s="262">
        <v>1999</v>
      </c>
      <c r="F26" s="262">
        <v>2000</v>
      </c>
      <c r="G26" s="262">
        <v>2001</v>
      </c>
      <c r="H26" s="263">
        <v>2002</v>
      </c>
      <c r="I26" s="262">
        <v>2003</v>
      </c>
      <c r="J26" s="263">
        <v>2004</v>
      </c>
      <c r="K26" s="262">
        <v>2005</v>
      </c>
      <c r="L26" s="263">
        <v>2006</v>
      </c>
      <c r="M26" s="2"/>
    </row>
    <row r="27" spans="2:13" ht="17.149999999999999" customHeight="1">
      <c r="B27" s="50" t="s">
        <v>86</v>
      </c>
      <c r="C27" s="650" t="str">
        <f>C16</f>
        <v>Tones</v>
      </c>
      <c r="D27" s="651"/>
      <c r="E27" s="651"/>
      <c r="F27" s="651"/>
      <c r="G27" s="651"/>
      <c r="H27" s="651"/>
      <c r="I27" s="651"/>
      <c r="J27" s="651"/>
      <c r="K27" s="651"/>
      <c r="L27" s="652"/>
      <c r="M27" s="2"/>
    </row>
    <row r="28" spans="2:13" ht="17.149999999999999" customHeight="1">
      <c r="B28" s="171" t="s">
        <v>128</v>
      </c>
      <c r="C28" s="202">
        <f>C17-C6</f>
        <v>-698.08</v>
      </c>
      <c r="D28" s="202">
        <f t="shared" ref="D28:L28" si="2">D17-D6</f>
        <v>-498.78999999999996</v>
      </c>
      <c r="E28" s="202">
        <f t="shared" si="2"/>
        <v>-449.80000000000007</v>
      </c>
      <c r="F28" s="202">
        <f t="shared" si="2"/>
        <v>-88.72999999999999</v>
      </c>
      <c r="G28" s="202">
        <f t="shared" si="2"/>
        <v>-64.12</v>
      </c>
      <c r="H28" s="202">
        <f t="shared" si="2"/>
        <v>-50.370000000000005</v>
      </c>
      <c r="I28" s="202">
        <f t="shared" si="2"/>
        <v>-45.47</v>
      </c>
      <c r="J28" s="202">
        <f t="shared" si="2"/>
        <v>-726.95</v>
      </c>
      <c r="K28" s="202">
        <f t="shared" si="2"/>
        <v>234.72999999999996</v>
      </c>
      <c r="L28" s="241">
        <f t="shared" si="2"/>
        <v>0.93000000000000682</v>
      </c>
      <c r="M28" s="2"/>
    </row>
    <row r="29" spans="2:13" ht="17.149999999999999" customHeight="1">
      <c r="B29" s="171" t="s">
        <v>129</v>
      </c>
      <c r="C29" s="202">
        <f t="shared" ref="C29:L31" si="3">C18-C7</f>
        <v>45.919999999999987</v>
      </c>
      <c r="D29" s="202">
        <f t="shared" si="3"/>
        <v>1036.67</v>
      </c>
      <c r="E29" s="202">
        <f t="shared" si="3"/>
        <v>2396.8599999999997</v>
      </c>
      <c r="F29" s="202">
        <f t="shared" si="3"/>
        <v>1627.11</v>
      </c>
      <c r="G29" s="202">
        <f t="shared" si="3"/>
        <v>5812.33</v>
      </c>
      <c r="H29" s="202">
        <f t="shared" si="3"/>
        <v>7034.4299999999994</v>
      </c>
      <c r="I29" s="202">
        <f t="shared" si="3"/>
        <v>9451.24</v>
      </c>
      <c r="J29" s="202">
        <f t="shared" si="3"/>
        <v>5179.3000000000011</v>
      </c>
      <c r="K29" s="202">
        <f t="shared" si="3"/>
        <v>434.20000000000027</v>
      </c>
      <c r="L29" s="241">
        <f t="shared" si="3"/>
        <v>-2803.7599999999998</v>
      </c>
      <c r="M29" s="2"/>
    </row>
    <row r="30" spans="2:13" ht="46.5" customHeight="1">
      <c r="B30" s="70" t="s">
        <v>130</v>
      </c>
      <c r="C30" s="202">
        <f t="shared" si="3"/>
        <v>-2900.88</v>
      </c>
      <c r="D30" s="202">
        <f t="shared" si="3"/>
        <v>-6354.9199999999992</v>
      </c>
      <c r="E30" s="202">
        <f t="shared" si="3"/>
        <v>-8901.66</v>
      </c>
      <c r="F30" s="202">
        <f t="shared" si="3"/>
        <v>-2822.63</v>
      </c>
      <c r="G30" s="202">
        <f t="shared" si="3"/>
        <v>3147.6699999999992</v>
      </c>
      <c r="H30" s="202">
        <f t="shared" si="3"/>
        <v>8160.22</v>
      </c>
      <c r="I30" s="202">
        <f t="shared" si="3"/>
        <v>9121.5500000000011</v>
      </c>
      <c r="J30" s="202">
        <f t="shared" si="3"/>
        <v>10622.36</v>
      </c>
      <c r="K30" s="202">
        <f t="shared" si="3"/>
        <v>12734.320000000002</v>
      </c>
      <c r="L30" s="241">
        <f t="shared" si="3"/>
        <v>17796.010000000002</v>
      </c>
      <c r="M30" s="2"/>
    </row>
    <row r="31" spans="2:13" ht="17.149999999999999" customHeight="1">
      <c r="B31" s="171" t="s">
        <v>131</v>
      </c>
      <c r="C31" s="202">
        <f t="shared" si="3"/>
        <v>-27.880000000000109</v>
      </c>
      <c r="D31" s="202">
        <f t="shared" si="3"/>
        <v>158.16999999999962</v>
      </c>
      <c r="E31" s="202">
        <f t="shared" si="3"/>
        <v>-4109.66</v>
      </c>
      <c r="F31" s="202">
        <f t="shared" si="3"/>
        <v>-1416.87</v>
      </c>
      <c r="G31" s="202">
        <f t="shared" si="3"/>
        <v>-1458.6999999999998</v>
      </c>
      <c r="H31" s="202">
        <f t="shared" si="3"/>
        <v>1431.6999999999998</v>
      </c>
      <c r="I31" s="202">
        <f t="shared" si="3"/>
        <v>6283.7</v>
      </c>
      <c r="J31" s="202">
        <f t="shared" si="3"/>
        <v>2854.6800000000003</v>
      </c>
      <c r="K31" s="202">
        <f t="shared" si="3"/>
        <v>197.42999999999938</v>
      </c>
      <c r="L31" s="242">
        <f t="shared" si="3"/>
        <v>2975.2400000000007</v>
      </c>
      <c r="M31" s="2"/>
    </row>
    <row r="32" spans="2:13" ht="17.149999999999999" customHeight="1">
      <c r="B32" s="114" t="s">
        <v>132</v>
      </c>
      <c r="C32" s="56">
        <f t="shared" ref="C32:L32" si="4">SUM(C28:C31)</f>
        <v>-3580.92</v>
      </c>
      <c r="D32" s="56">
        <f t="shared" si="4"/>
        <v>-5658.869999999999</v>
      </c>
      <c r="E32" s="56">
        <f t="shared" si="4"/>
        <v>-11064.26</v>
      </c>
      <c r="F32" s="56">
        <f t="shared" si="4"/>
        <v>-2701.12</v>
      </c>
      <c r="G32" s="56">
        <f t="shared" si="4"/>
        <v>7437.1799999999994</v>
      </c>
      <c r="H32" s="56">
        <f t="shared" si="4"/>
        <v>16575.98</v>
      </c>
      <c r="I32" s="56">
        <f t="shared" si="4"/>
        <v>24811.02</v>
      </c>
      <c r="J32" s="56">
        <f t="shared" si="4"/>
        <v>17929.390000000003</v>
      </c>
      <c r="K32" s="56">
        <f t="shared" si="4"/>
        <v>13600.68</v>
      </c>
      <c r="L32" s="113">
        <f t="shared" si="4"/>
        <v>17968.420000000002</v>
      </c>
      <c r="M32" s="2"/>
    </row>
    <row r="33" spans="2:13" ht="17.149999999999999" customHeight="1">
      <c r="B33" s="190"/>
      <c r="M33" s="2"/>
    </row>
    <row r="34" spans="2:13" ht="17.149999999999999" customHeight="1">
      <c r="B34" s="48"/>
      <c r="M34" s="2"/>
    </row>
    <row r="35" spans="2:13" ht="25.5" customHeight="1">
      <c r="B35" s="605" t="s">
        <v>191</v>
      </c>
      <c r="C35" s="606"/>
      <c r="D35" s="606"/>
      <c r="E35" s="606"/>
      <c r="F35" s="606"/>
      <c r="G35" s="606"/>
      <c r="H35" s="606"/>
      <c r="I35" s="606"/>
      <c r="J35" s="606"/>
      <c r="K35" s="606"/>
      <c r="L35" s="618"/>
      <c r="M35" s="2"/>
    </row>
    <row r="36" spans="2:13" ht="17.149999999999999" customHeight="1">
      <c r="B36" s="51"/>
      <c r="C36" s="262">
        <v>1997</v>
      </c>
      <c r="D36" s="262">
        <v>1998</v>
      </c>
      <c r="E36" s="262">
        <v>1999</v>
      </c>
      <c r="F36" s="262">
        <v>2000</v>
      </c>
      <c r="G36" s="262">
        <v>2001</v>
      </c>
      <c r="H36" s="263">
        <v>2002</v>
      </c>
      <c r="I36" s="262">
        <v>2003</v>
      </c>
      <c r="J36" s="263">
        <v>2004</v>
      </c>
      <c r="K36" s="262">
        <v>2005</v>
      </c>
      <c r="L36" s="263">
        <v>2006</v>
      </c>
      <c r="M36" s="2"/>
    </row>
    <row r="37" spans="2:13" ht="17.149999999999999" customHeight="1">
      <c r="B37" s="50" t="s">
        <v>86</v>
      </c>
      <c r="C37" s="650" t="s">
        <v>81</v>
      </c>
      <c r="D37" s="651"/>
      <c r="E37" s="651"/>
      <c r="F37" s="651"/>
      <c r="G37" s="651"/>
      <c r="H37" s="651"/>
      <c r="I37" s="651"/>
      <c r="J37" s="651"/>
      <c r="K37" s="651"/>
      <c r="L37" s="652"/>
      <c r="M37" s="2"/>
    </row>
    <row r="38" spans="2:13" ht="17.149999999999999" customHeight="1">
      <c r="B38" s="171" t="s">
        <v>128</v>
      </c>
      <c r="C38" s="202">
        <f>C17/C6-1</f>
        <v>-0.90065541621510037</v>
      </c>
      <c r="D38" s="202">
        <f t="shared" ref="D38:L38" si="5">D27-D16</f>
        <v>0</v>
      </c>
      <c r="E38" s="202">
        <f t="shared" si="5"/>
        <v>0</v>
      </c>
      <c r="F38" s="202">
        <f t="shared" si="5"/>
        <v>0</v>
      </c>
      <c r="G38" s="202">
        <f t="shared" si="5"/>
        <v>0</v>
      </c>
      <c r="H38" s="202">
        <f t="shared" si="5"/>
        <v>0</v>
      </c>
      <c r="I38" s="202">
        <f t="shared" si="5"/>
        <v>0</v>
      </c>
      <c r="J38" s="202">
        <f t="shared" si="5"/>
        <v>0</v>
      </c>
      <c r="K38" s="202">
        <f t="shared" si="5"/>
        <v>0</v>
      </c>
      <c r="L38" s="241">
        <f t="shared" si="5"/>
        <v>0</v>
      </c>
      <c r="M38" s="2"/>
    </row>
    <row r="39" spans="2:13" ht="17.149999999999999" customHeight="1">
      <c r="B39" s="171" t="s">
        <v>129</v>
      </c>
      <c r="C39" s="202">
        <f t="shared" ref="C39:L39" si="6">C28-C17</f>
        <v>-775.08</v>
      </c>
      <c r="D39" s="202">
        <f t="shared" si="6"/>
        <v>-509.4</v>
      </c>
      <c r="E39" s="202">
        <f t="shared" si="6"/>
        <v>-568.83000000000004</v>
      </c>
      <c r="F39" s="202">
        <f t="shared" si="6"/>
        <v>-138.91999999999999</v>
      </c>
      <c r="G39" s="202">
        <f t="shared" si="6"/>
        <v>-116.31</v>
      </c>
      <c r="H39" s="202">
        <f t="shared" si="6"/>
        <v>-65.45</v>
      </c>
      <c r="I39" s="202">
        <f t="shared" si="6"/>
        <v>-100.11</v>
      </c>
      <c r="J39" s="202">
        <f t="shared" si="6"/>
        <v>-760.38</v>
      </c>
      <c r="K39" s="202">
        <f t="shared" si="6"/>
        <v>-129.11000000000001</v>
      </c>
      <c r="L39" s="241">
        <f t="shared" si="6"/>
        <v>-75.13</v>
      </c>
      <c r="M39" s="2"/>
    </row>
    <row r="40" spans="2:13" ht="46.5" customHeight="1">
      <c r="B40" s="70" t="s">
        <v>130</v>
      </c>
      <c r="C40" s="202">
        <f t="shared" ref="C40:L40" si="7">C29-C18</f>
        <v>-193.77</v>
      </c>
      <c r="D40" s="202">
        <f t="shared" si="7"/>
        <v>-347.08999999999992</v>
      </c>
      <c r="E40" s="202">
        <f t="shared" si="7"/>
        <v>-701.47000000000025</v>
      </c>
      <c r="F40" s="202">
        <f t="shared" si="7"/>
        <v>-499.93000000000006</v>
      </c>
      <c r="G40" s="202">
        <f t="shared" si="7"/>
        <v>-1210.8400000000001</v>
      </c>
      <c r="H40" s="202">
        <f t="shared" si="7"/>
        <v>-1359.12</v>
      </c>
      <c r="I40" s="202">
        <f t="shared" si="7"/>
        <v>-1345.3500000000004</v>
      </c>
      <c r="J40" s="202">
        <f t="shared" si="7"/>
        <v>-6434.24</v>
      </c>
      <c r="K40" s="202">
        <f t="shared" si="7"/>
        <v>-2962.12</v>
      </c>
      <c r="L40" s="241">
        <f t="shared" si="7"/>
        <v>-2851.54</v>
      </c>
      <c r="M40" s="2"/>
    </row>
    <row r="41" spans="2:13" ht="17.149999999999999" customHeight="1">
      <c r="B41" s="171" t="s">
        <v>131</v>
      </c>
      <c r="C41" s="202">
        <f t="shared" ref="C41:L41" si="8">C30-C19</f>
        <v>-7166.76</v>
      </c>
      <c r="D41" s="202">
        <f t="shared" si="8"/>
        <v>-11374.23</v>
      </c>
      <c r="E41" s="202">
        <f t="shared" si="8"/>
        <v>-11472.26</v>
      </c>
      <c r="F41" s="202">
        <f t="shared" si="8"/>
        <v>-7219.58</v>
      </c>
      <c r="G41" s="202">
        <f t="shared" si="8"/>
        <v>-4296.5600000000004</v>
      </c>
      <c r="H41" s="202">
        <f t="shared" si="8"/>
        <v>-1916.7799999999997</v>
      </c>
      <c r="I41" s="202">
        <f t="shared" si="8"/>
        <v>-2294.6399999999994</v>
      </c>
      <c r="J41" s="202">
        <f t="shared" si="8"/>
        <v>-3250.3999999999996</v>
      </c>
      <c r="K41" s="202">
        <f t="shared" si="8"/>
        <v>-4195.26</v>
      </c>
      <c r="L41" s="242">
        <f t="shared" si="8"/>
        <v>-2062.2599999999984</v>
      </c>
      <c r="M41" s="2"/>
    </row>
    <row r="42" spans="2:13" ht="17.149999999999999" customHeight="1">
      <c r="B42" s="114" t="s">
        <v>132</v>
      </c>
      <c r="C42" s="56">
        <f t="shared" ref="C42:L42" si="9">SUM(C38:C41)</f>
        <v>-8136.5106554162157</v>
      </c>
      <c r="D42" s="56">
        <f t="shared" si="9"/>
        <v>-12230.72</v>
      </c>
      <c r="E42" s="56">
        <f t="shared" si="9"/>
        <v>-12742.560000000001</v>
      </c>
      <c r="F42" s="56">
        <f t="shared" si="9"/>
        <v>-7858.43</v>
      </c>
      <c r="G42" s="56">
        <f t="shared" si="9"/>
        <v>-5623.7100000000009</v>
      </c>
      <c r="H42" s="56">
        <f t="shared" si="9"/>
        <v>-3341.3499999999995</v>
      </c>
      <c r="I42" s="56">
        <f t="shared" si="9"/>
        <v>-3740.0999999999995</v>
      </c>
      <c r="J42" s="56">
        <f t="shared" si="9"/>
        <v>-10445.02</v>
      </c>
      <c r="K42" s="56">
        <f t="shared" si="9"/>
        <v>-7286.49</v>
      </c>
      <c r="L42" s="113">
        <f t="shared" si="9"/>
        <v>-4988.9299999999985</v>
      </c>
      <c r="M42" s="2"/>
    </row>
    <row r="43" spans="2:13" ht="15" customHeight="1">
      <c r="B43" s="163"/>
    </row>
  </sheetData>
  <mergeCells count="9">
    <mergeCell ref="C37:L37"/>
    <mergeCell ref="B25:L25"/>
    <mergeCell ref="C27:L27"/>
    <mergeCell ref="C16:L16"/>
    <mergeCell ref="B1:K1"/>
    <mergeCell ref="B14:L14"/>
    <mergeCell ref="B3:L3"/>
    <mergeCell ref="C5:L5"/>
    <mergeCell ref="B35:L35"/>
  </mergeCells>
  <phoneticPr fontId="0" type="noConversion"/>
  <hyperlinks>
    <hyperlink ref="L1" location="índex!_Toc167271766" display="    índex"/>
  </hyperlinks>
  <pageMargins left="0.75" right="0.75" top="1" bottom="1" header="0" footer="0"/>
  <pageSetup paperSize="9" scale="47" orientation="portrait" verticalDpi="1200" r:id="rId1"/>
  <headerFooter alignWithMargins="0"/>
  <rowBreaks count="2" manualBreakCount="2">
    <brk id="43" max="11" man="1"/>
    <brk id="133" max="11"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257"/>
  <sheetViews>
    <sheetView showGridLines="0" topLeftCell="B1" zoomScale="85" zoomScaleNormal="85" zoomScaleSheetLayoutView="100" workbookViewId="0">
      <selection activeCell="Q61" sqref="Q61"/>
    </sheetView>
  </sheetViews>
  <sheetFormatPr defaultRowHeight="12.5"/>
  <cols>
    <col min="1" max="1" width="1.54296875" hidden="1" customWidth="1"/>
    <col min="2" max="2" width="38.26953125" customWidth="1"/>
    <col min="3" max="3" width="16.453125" customWidth="1"/>
    <col min="4" max="4" width="15.54296875" customWidth="1"/>
    <col min="5" max="5" width="15.453125" customWidth="1"/>
    <col min="6" max="6" width="15.81640625" customWidth="1"/>
    <col min="7" max="7" width="14.54296875" customWidth="1"/>
    <col min="8" max="8" width="14.81640625" customWidth="1"/>
    <col min="9" max="9" width="33.453125" customWidth="1"/>
    <col min="10" max="10" width="17.81640625" style="268" customWidth="1"/>
    <col min="11" max="11" width="16.26953125" style="268" customWidth="1"/>
    <col min="12" max="12" width="14.81640625" style="268" customWidth="1"/>
    <col min="13" max="13" width="14.1796875" style="268" customWidth="1"/>
    <col min="14" max="14" width="15" style="268" customWidth="1"/>
    <col min="15" max="15" width="13.453125" customWidth="1"/>
    <col min="16" max="16" width="12.7265625" customWidth="1"/>
    <col min="17" max="17" width="13" customWidth="1"/>
    <col min="18" max="18" width="14" customWidth="1"/>
  </cols>
  <sheetData>
    <row r="1" spans="1:18" ht="45.65" customHeight="1">
      <c r="A1" s="597" t="s">
        <v>189</v>
      </c>
      <c r="B1" s="597"/>
      <c r="C1" s="597"/>
      <c r="D1" s="597"/>
      <c r="E1" s="597"/>
      <c r="F1" s="597"/>
      <c r="G1" s="597"/>
      <c r="H1" s="597"/>
      <c r="I1" s="597"/>
      <c r="J1" s="597"/>
      <c r="K1" s="597"/>
      <c r="L1" s="597"/>
      <c r="M1" s="597"/>
      <c r="N1" s="597"/>
      <c r="O1" s="267"/>
      <c r="P1" s="267"/>
      <c r="Q1" s="267"/>
      <c r="R1" s="267"/>
    </row>
    <row r="2" spans="1:18">
      <c r="C2" s="117"/>
      <c r="L2" s="266"/>
      <c r="M2" s="266"/>
      <c r="N2" s="266"/>
      <c r="O2" s="267"/>
      <c r="P2" s="267"/>
      <c r="Q2" s="267"/>
      <c r="R2" s="267"/>
    </row>
    <row r="3" spans="1:18" ht="18" customHeight="1">
      <c r="A3" s="576" t="s">
        <v>299</v>
      </c>
      <c r="B3" s="576"/>
      <c r="C3" s="576"/>
      <c r="D3" s="576"/>
      <c r="E3" s="576"/>
      <c r="F3" s="576"/>
      <c r="G3" s="576"/>
      <c r="H3" s="576"/>
      <c r="I3" s="576"/>
      <c r="J3" s="576"/>
      <c r="K3" s="576"/>
      <c r="L3" s="576"/>
      <c r="M3" s="576"/>
      <c r="N3" s="576"/>
      <c r="O3" s="267"/>
      <c r="P3" s="267"/>
      <c r="Q3" s="267"/>
      <c r="R3" s="267"/>
    </row>
    <row r="4" spans="1:18" ht="13" thickBot="1">
      <c r="B4" s="433"/>
      <c r="C4" s="433"/>
      <c r="D4" s="433"/>
      <c r="E4" s="433"/>
      <c r="F4" s="433"/>
      <c r="G4" s="433"/>
      <c r="H4" s="433"/>
      <c r="I4" s="433"/>
      <c r="J4" s="434"/>
      <c r="K4" s="434"/>
      <c r="L4" s="434"/>
      <c r="O4" s="267"/>
      <c r="P4" s="267"/>
      <c r="Q4" s="267"/>
      <c r="R4" s="267"/>
    </row>
    <row r="5" spans="1:18" ht="15" thickTop="1" thickBot="1">
      <c r="B5" s="436"/>
      <c r="C5" s="437">
        <v>2004</v>
      </c>
      <c r="D5" s="437">
        <v>2005</v>
      </c>
      <c r="E5" s="437">
        <v>2006</v>
      </c>
      <c r="F5" s="437">
        <v>2007</v>
      </c>
      <c r="G5" s="437">
        <v>2008</v>
      </c>
      <c r="H5" s="437">
        <v>2009</v>
      </c>
      <c r="I5" s="437">
        <v>2010</v>
      </c>
      <c r="J5" s="437">
        <v>2011</v>
      </c>
      <c r="K5" s="437">
        <v>2012</v>
      </c>
      <c r="L5" s="437">
        <v>2013</v>
      </c>
      <c r="M5" s="437">
        <v>2014</v>
      </c>
      <c r="N5" s="267"/>
      <c r="O5" s="267"/>
      <c r="P5" s="267"/>
      <c r="Q5" s="267"/>
    </row>
    <row r="6" spans="1:18" ht="13">
      <c r="B6" s="430" t="s">
        <v>91</v>
      </c>
      <c r="C6" s="431">
        <v>30097.93</v>
      </c>
      <c r="D6" s="431">
        <v>32003.64</v>
      </c>
      <c r="E6" s="431">
        <v>30230.93</v>
      </c>
      <c r="F6" s="431">
        <v>29451.59</v>
      </c>
      <c r="G6" s="431">
        <v>27166.559999999998</v>
      </c>
      <c r="H6" s="431">
        <v>30087.983963000002</v>
      </c>
      <c r="I6" s="431">
        <v>29693.881000000001</v>
      </c>
      <c r="J6" s="431">
        <v>30865.050999999999</v>
      </c>
      <c r="K6" s="431">
        <v>29802.016</v>
      </c>
      <c r="L6" s="431">
        <v>29449.892200000002</v>
      </c>
      <c r="M6" s="431">
        <v>29367.094760000004</v>
      </c>
      <c r="N6"/>
    </row>
    <row r="7" spans="1:18" ht="13">
      <c r="B7" s="430" t="s">
        <v>92</v>
      </c>
      <c r="C7" s="431">
        <v>37620.67</v>
      </c>
      <c r="D7" s="431">
        <v>44347.93</v>
      </c>
      <c r="E7" s="431">
        <v>42195.53</v>
      </c>
      <c r="F7" s="431">
        <v>39210.94</v>
      </c>
      <c r="G7" s="431">
        <v>35268.58</v>
      </c>
      <c r="H7" s="431">
        <v>45099.225634999995</v>
      </c>
      <c r="I7" s="431">
        <v>45242.256000000001</v>
      </c>
      <c r="J7" s="431">
        <v>47067.106</v>
      </c>
      <c r="K7" s="431">
        <v>47556.317999999999</v>
      </c>
      <c r="L7" s="431">
        <v>46364.900840000002</v>
      </c>
      <c r="M7" s="431">
        <v>43883.280129999999</v>
      </c>
      <c r="N7"/>
    </row>
    <row r="8" spans="1:18" ht="13">
      <c r="B8" s="430" t="s">
        <v>285</v>
      </c>
      <c r="C8" s="432">
        <v>1.25</v>
      </c>
      <c r="D8" s="432">
        <v>1.39</v>
      </c>
      <c r="E8" s="432">
        <v>1.4</v>
      </c>
      <c r="F8" s="432">
        <v>1.33</v>
      </c>
      <c r="G8" s="432">
        <v>1.4755874625538257</v>
      </c>
      <c r="H8" s="432">
        <v>1.5051129999999999</v>
      </c>
      <c r="I8" s="432">
        <v>1.523622</v>
      </c>
      <c r="J8" s="432">
        <v>1.524932</v>
      </c>
      <c r="K8" s="432">
        <v>1.595742</v>
      </c>
      <c r="L8" s="432">
        <v>1.5743655647792822</v>
      </c>
      <c r="M8" s="432">
        <v>21.801849864267599</v>
      </c>
      <c r="N8"/>
    </row>
    <row r="9" spans="1:18" ht="13">
      <c r="B9" s="430" t="s">
        <v>197</v>
      </c>
      <c r="C9" s="432">
        <v>5.08</v>
      </c>
      <c r="D9" s="432">
        <v>5.2</v>
      </c>
      <c r="E9" s="432">
        <v>4.83</v>
      </c>
      <c r="F9" s="432">
        <v>4.6500000000000004</v>
      </c>
      <c r="G9" s="432">
        <v>4.0299999999999994</v>
      </c>
      <c r="H9" s="432">
        <v>4.4708039999999993</v>
      </c>
      <c r="I9" s="432">
        <v>4.2385169999999999</v>
      </c>
      <c r="J9" s="432">
        <v>4.4042770000000004</v>
      </c>
      <c r="K9" s="432">
        <v>4.2976619999999999</v>
      </c>
      <c r="L9" s="432">
        <v>6.8332504427480956</v>
      </c>
      <c r="M9" s="432">
        <v>4.5242727101899911</v>
      </c>
      <c r="N9"/>
    </row>
    <row r="10" spans="1:18" ht="13">
      <c r="B10" s="430" t="s">
        <v>198</v>
      </c>
      <c r="C10" s="432">
        <v>6.34</v>
      </c>
      <c r="D10" s="432">
        <v>7.19</v>
      </c>
      <c r="E10" s="432">
        <v>6.77</v>
      </c>
      <c r="F10" s="432">
        <v>6.19</v>
      </c>
      <c r="G10" s="432">
        <v>5.3199999999999994</v>
      </c>
      <c r="H10" s="432">
        <v>6.7014449999999997</v>
      </c>
      <c r="I10" s="432">
        <v>6.4581289999999996</v>
      </c>
      <c r="J10" s="432">
        <v>6.7162499999999996</v>
      </c>
      <c r="K10" s="432">
        <v>6.8580490000000003</v>
      </c>
      <c r="L10" s="432">
        <v>4.340319622573654</v>
      </c>
      <c r="M10" s="432">
        <v>6.7606253988803431</v>
      </c>
      <c r="N10"/>
    </row>
    <row r="11" spans="1:18" ht="16.5" customHeight="1" thickBot="1">
      <c r="B11" s="435" t="s">
        <v>300</v>
      </c>
      <c r="C11" s="467">
        <v>4473621.3899999997</v>
      </c>
      <c r="D11" s="467">
        <v>4480028.42</v>
      </c>
      <c r="E11" s="467">
        <v>4537226.95</v>
      </c>
      <c r="F11" s="467">
        <v>4597669.62</v>
      </c>
      <c r="G11" s="467">
        <v>4629588.6399999997</v>
      </c>
      <c r="H11" s="467">
        <v>4651001.1595710004</v>
      </c>
      <c r="I11" s="467">
        <v>4979962.8180010002</v>
      </c>
      <c r="J11" s="467">
        <v>4908520.0258590002</v>
      </c>
      <c r="K11" s="467">
        <v>4892922.8958120001</v>
      </c>
      <c r="L11" s="467">
        <v>4989537.6119449995</v>
      </c>
      <c r="M11" s="467">
        <v>4729091.8776909998</v>
      </c>
      <c r="N11"/>
    </row>
    <row r="12" spans="1:18" ht="13" thickTop="1">
      <c r="B12" s="426"/>
    </row>
    <row r="13" spans="1:18" ht="13" thickBot="1"/>
    <row r="14" spans="1:18" ht="15" thickTop="1" thickBot="1">
      <c r="B14" s="436"/>
      <c r="C14" s="437">
        <v>2015</v>
      </c>
      <c r="D14" s="437">
        <v>2016</v>
      </c>
      <c r="E14" s="437">
        <v>2017</v>
      </c>
      <c r="F14" s="437">
        <v>2018</v>
      </c>
      <c r="G14" s="437">
        <v>2019</v>
      </c>
      <c r="H14" s="437">
        <v>2020</v>
      </c>
      <c r="I14" s="437">
        <v>2021</v>
      </c>
      <c r="J14" s="487"/>
      <c r="O14" s="268"/>
    </row>
    <row r="15" spans="1:18" ht="13">
      <c r="B15" s="430" t="s">
        <v>91</v>
      </c>
      <c r="C15" s="431">
        <v>29770.719000000001</v>
      </c>
      <c r="D15" s="431">
        <v>29852.337</v>
      </c>
      <c r="E15" s="431">
        <v>29321.988000000001</v>
      </c>
      <c r="F15" s="431">
        <v>30470.71</v>
      </c>
      <c r="G15" s="431">
        <v>30828.359909999999</v>
      </c>
      <c r="H15" s="431">
        <v>34323.478999999999</v>
      </c>
      <c r="I15" s="431">
        <v>32478.906999999996</v>
      </c>
      <c r="J15" s="431"/>
      <c r="O15" s="268"/>
    </row>
    <row r="16" spans="1:18" ht="13">
      <c r="B16" s="430" t="s">
        <v>92</v>
      </c>
      <c r="C16" s="431">
        <v>47030.696000000004</v>
      </c>
      <c r="D16" s="431">
        <v>50994.883000000002</v>
      </c>
      <c r="E16" s="431">
        <v>50660.601999999999</v>
      </c>
      <c r="F16" s="431">
        <v>56919.087</v>
      </c>
      <c r="G16" s="431">
        <v>57599.663450000007</v>
      </c>
      <c r="H16" s="431">
        <v>63397.81700000001</v>
      </c>
      <c r="I16" s="431">
        <v>62958.981000000007</v>
      </c>
      <c r="J16" s="431"/>
      <c r="O16" s="268"/>
    </row>
    <row r="17" spans="2:15" ht="13">
      <c r="B17" s="430" t="s">
        <v>285</v>
      </c>
      <c r="C17" s="432">
        <v>1.5797639999999999</v>
      </c>
      <c r="D17" s="432">
        <v>1.7082379999999999</v>
      </c>
      <c r="E17" s="432">
        <v>1.7277340000000001</v>
      </c>
      <c r="F17" s="432">
        <v>1.867993459948915</v>
      </c>
      <c r="G17" s="432">
        <v>1.87</v>
      </c>
      <c r="H17" s="432">
        <v>1.8470685037492851</v>
      </c>
      <c r="I17" s="432">
        <v>1.9384575041272176</v>
      </c>
      <c r="J17" s="432"/>
      <c r="O17" s="268"/>
    </row>
    <row r="18" spans="2:15" ht="13">
      <c r="B18" s="430" t="s">
        <v>197</v>
      </c>
      <c r="C18" s="432">
        <v>4.4887889999999997</v>
      </c>
      <c r="D18" s="432">
        <v>4.0554220000000001</v>
      </c>
      <c r="E18" s="432">
        <v>4.1746220000000003</v>
      </c>
      <c r="F18" s="432">
        <v>4.33008724463473</v>
      </c>
      <c r="G18" s="432">
        <v>4.306665068009</v>
      </c>
      <c r="H18" s="432">
        <v>4.8266813025703019</v>
      </c>
      <c r="I18" s="432">
        <v>4.6180905121849189</v>
      </c>
      <c r="J18" s="432"/>
      <c r="O18" s="268"/>
    </row>
    <row r="19" spans="2:15" ht="13">
      <c r="B19" s="430" t="s">
        <v>198</v>
      </c>
      <c r="C19" s="432">
        <v>7.0911910000000002</v>
      </c>
      <c r="D19" s="432">
        <v>6.9276439999999999</v>
      </c>
      <c r="E19" s="432">
        <v>7.2126460000000003</v>
      </c>
      <c r="F19" s="432">
        <v>8.0885741987762003</v>
      </c>
      <c r="G19" s="432">
        <v>8.0465668375930726</v>
      </c>
      <c r="H19" s="432">
        <v>8.9152110116131773</v>
      </c>
      <c r="I19" s="432">
        <v>8.9519722080835624</v>
      </c>
      <c r="J19" s="432"/>
      <c r="O19" s="268"/>
    </row>
    <row r="20" spans="2:15" ht="15" customHeight="1" thickBot="1">
      <c r="B20" s="435" t="s">
        <v>300</v>
      </c>
      <c r="C20" s="467">
        <v>4797170.3382449998</v>
      </c>
      <c r="D20" s="467">
        <v>4790006.4362740004</v>
      </c>
      <c r="E20" s="467">
        <v>4755113.3686589999</v>
      </c>
      <c r="F20" s="467">
        <v>4776235.9483780004</v>
      </c>
      <c r="G20" s="467">
        <v>4851289.471016</v>
      </c>
      <c r="H20" s="467">
        <v>5337307.05</v>
      </c>
      <c r="I20" s="467" t="s">
        <v>313</v>
      </c>
      <c r="J20" s="431"/>
      <c r="O20" s="268"/>
    </row>
    <row r="21" spans="2:15" ht="13" thickTop="1">
      <c r="B21" s="426" t="s">
        <v>297</v>
      </c>
    </row>
    <row r="22" spans="2:15">
      <c r="B22" s="426" t="s">
        <v>298</v>
      </c>
    </row>
    <row r="32" spans="2:15">
      <c r="L32"/>
      <c r="M32"/>
      <c r="N32"/>
    </row>
    <row r="33" spans="2:14">
      <c r="L33"/>
      <c r="M33"/>
      <c r="N33"/>
    </row>
    <row r="34" spans="2:14">
      <c r="L34"/>
      <c r="M34"/>
      <c r="N34"/>
    </row>
    <row r="35" spans="2:14">
      <c r="L35"/>
      <c r="M35"/>
      <c r="N35"/>
    </row>
    <row r="36" spans="2:14">
      <c r="L36"/>
      <c r="M36"/>
      <c r="N36"/>
    </row>
    <row r="37" spans="2:14">
      <c r="L37"/>
      <c r="M37"/>
      <c r="N37"/>
    </row>
    <row r="38" spans="2:14">
      <c r="L38"/>
      <c r="M38"/>
      <c r="N38"/>
    </row>
    <row r="39" spans="2:14">
      <c r="L39"/>
      <c r="M39"/>
      <c r="N39"/>
    </row>
    <row r="40" spans="2:14">
      <c r="L40"/>
      <c r="M40"/>
      <c r="N40"/>
    </row>
    <row r="41" spans="2:14">
      <c r="L41"/>
      <c r="M41"/>
      <c r="N41"/>
    </row>
    <row r="42" spans="2:14">
      <c r="L42"/>
      <c r="M42"/>
      <c r="N42"/>
    </row>
    <row r="43" spans="2:14">
      <c r="L43"/>
      <c r="M43"/>
      <c r="N43"/>
    </row>
    <row r="44" spans="2:14">
      <c r="N44"/>
    </row>
    <row r="47" spans="2:14">
      <c r="B47" s="426" t="s">
        <v>314</v>
      </c>
    </row>
    <row r="48" spans="2:14">
      <c r="B48" s="452" t="s">
        <v>283</v>
      </c>
    </row>
    <row r="50" spans="2:24" s="277" customFormat="1" ht="56.15" customHeight="1">
      <c r="B50" s="596" t="s">
        <v>189</v>
      </c>
      <c r="C50" s="597"/>
      <c r="D50" s="597"/>
      <c r="E50" s="597"/>
      <c r="F50" s="597"/>
      <c r="G50" s="597"/>
      <c r="H50" s="597"/>
      <c r="I50" s="597"/>
      <c r="J50" s="597"/>
      <c r="K50" s="597"/>
      <c r="L50" s="597"/>
      <c r="M50" s="597"/>
      <c r="N50" s="597"/>
      <c r="O50" s="267"/>
      <c r="P50" s="267"/>
      <c r="Q50" s="267"/>
      <c r="R50" s="267"/>
      <c r="S50" s="267"/>
      <c r="T50" s="267"/>
      <c r="U50" s="267"/>
      <c r="V50" s="267"/>
      <c r="W50" s="267"/>
      <c r="X50" s="267"/>
    </row>
    <row r="51" spans="2:24">
      <c r="C51" s="117"/>
      <c r="L51" s="266"/>
      <c r="M51" s="266"/>
      <c r="N51" s="266"/>
      <c r="O51" s="267"/>
      <c r="P51" s="267"/>
      <c r="Q51" s="267"/>
      <c r="R51" s="267"/>
      <c r="S51" s="267"/>
      <c r="T51" s="267"/>
      <c r="U51" s="267"/>
      <c r="V51" s="267"/>
      <c r="W51" s="267"/>
      <c r="X51" s="267"/>
    </row>
    <row r="52" spans="2:24" ht="18" customHeight="1">
      <c r="B52" s="575" t="s">
        <v>286</v>
      </c>
      <c r="C52" s="576"/>
      <c r="D52" s="576"/>
      <c r="E52" s="576"/>
      <c r="F52" s="576"/>
      <c r="G52" s="576"/>
      <c r="H52" s="576"/>
      <c r="I52" s="576"/>
      <c r="J52" s="576"/>
      <c r="K52" s="576"/>
      <c r="L52" s="576"/>
      <c r="M52" s="576"/>
      <c r="N52" s="576"/>
      <c r="O52" s="267"/>
      <c r="P52" s="267"/>
      <c r="Q52" s="267"/>
      <c r="R52" s="267"/>
      <c r="S52" s="267"/>
      <c r="T52" s="267"/>
      <c r="U52" s="267"/>
      <c r="V52" s="267"/>
      <c r="W52" s="267"/>
      <c r="X52" s="267"/>
    </row>
    <row r="53" spans="2:24" ht="19.5" customHeight="1">
      <c r="C53" s="117"/>
      <c r="L53" s="266"/>
      <c r="M53" s="266"/>
      <c r="N53" s="266"/>
      <c r="O53" s="267"/>
      <c r="P53" s="267"/>
      <c r="Q53" s="267"/>
      <c r="R53" s="267"/>
      <c r="S53" s="267"/>
      <c r="T53" s="267"/>
      <c r="U53" s="267"/>
      <c r="V53" s="267"/>
      <c r="W53" s="267"/>
      <c r="X53" s="267"/>
    </row>
    <row r="54" spans="2:24" ht="19.5" customHeight="1" thickBot="1">
      <c r="B54" s="420"/>
      <c r="C54" s="420"/>
      <c r="D54" s="420"/>
      <c r="E54" s="420"/>
      <c r="F54" s="420"/>
      <c r="G54" s="420"/>
      <c r="I54" s="420"/>
      <c r="J54" s="420"/>
      <c r="K54" s="420"/>
      <c r="L54" s="420"/>
      <c r="M54" s="420"/>
      <c r="N54" s="420"/>
      <c r="O54" s="267"/>
      <c r="P54" s="267"/>
      <c r="Q54" s="267"/>
      <c r="R54" s="267"/>
      <c r="S54" s="267"/>
      <c r="T54" s="267"/>
      <c r="U54" s="267"/>
      <c r="V54" s="267"/>
      <c r="W54" s="267"/>
      <c r="X54" s="267"/>
    </row>
    <row r="55" spans="2:24" ht="19.5" customHeight="1" thickTop="1" thickBot="1">
      <c r="B55" s="425">
        <v>2021</v>
      </c>
      <c r="C55" s="419"/>
      <c r="D55" s="419"/>
      <c r="E55" s="419"/>
      <c r="F55" s="419"/>
      <c r="G55" s="419"/>
      <c r="I55" s="425">
        <v>2020</v>
      </c>
      <c r="J55" s="419"/>
      <c r="K55" s="419"/>
      <c r="L55" s="419"/>
      <c r="M55" s="419"/>
      <c r="N55" s="419"/>
      <c r="O55" s="267"/>
      <c r="P55" s="267"/>
      <c r="Q55" s="267"/>
      <c r="R55" s="267"/>
      <c r="S55" s="267"/>
      <c r="T55" s="267"/>
      <c r="U55" s="267"/>
      <c r="V55" s="267"/>
      <c r="W55" s="267"/>
      <c r="X55" s="267"/>
    </row>
    <row r="56" spans="2:24" ht="26.25" customHeight="1" thickTop="1" thickBot="1">
      <c r="B56" s="424" t="s">
        <v>86</v>
      </c>
      <c r="C56" s="439" t="s">
        <v>200</v>
      </c>
      <c r="D56" s="439" t="s">
        <v>201</v>
      </c>
      <c r="E56" s="439" t="s">
        <v>199</v>
      </c>
      <c r="F56" s="439" t="s">
        <v>197</v>
      </c>
      <c r="G56" s="439" t="s">
        <v>198</v>
      </c>
      <c r="I56" s="424" t="s">
        <v>86</v>
      </c>
      <c r="J56" s="439" t="s">
        <v>282</v>
      </c>
      <c r="K56" s="439" t="s">
        <v>201</v>
      </c>
      <c r="L56" s="439" t="s">
        <v>199</v>
      </c>
      <c r="M56" s="439" t="s">
        <v>197</v>
      </c>
      <c r="N56" s="439" t="s">
        <v>198</v>
      </c>
      <c r="O56" s="267"/>
      <c r="P56" s="267"/>
      <c r="Q56" s="267"/>
      <c r="R56" s="267"/>
      <c r="S56" s="267"/>
      <c r="T56" s="267"/>
      <c r="U56" s="267"/>
      <c r="V56" s="267"/>
      <c r="W56" s="267"/>
      <c r="X56" s="267"/>
    </row>
    <row r="57" spans="2:24" ht="19.5" customHeight="1" thickTop="1">
      <c r="B57" s="421" t="s">
        <v>202</v>
      </c>
      <c r="C57" s="440">
        <v>5346.7427999999991</v>
      </c>
      <c r="D57" s="440">
        <v>4776.8333000000002</v>
      </c>
      <c r="E57" s="440">
        <v>0.89340996540922091</v>
      </c>
      <c r="F57" s="440">
        <v>0.76023932073123723</v>
      </c>
      <c r="G57" s="440">
        <v>0.67920538523722429</v>
      </c>
      <c r="I57" s="421" t="s">
        <v>202</v>
      </c>
      <c r="J57" s="440">
        <v>4786.2506000000003</v>
      </c>
      <c r="K57" s="440">
        <v>4264.2813999999998</v>
      </c>
      <c r="L57" s="440">
        <v>0.89094403038570513</v>
      </c>
      <c r="M57" s="440">
        <v>0.6730584123024328</v>
      </c>
      <c r="N57" s="440">
        <v>0.59965737454173307</v>
      </c>
      <c r="O57" s="267"/>
      <c r="P57" s="267"/>
      <c r="Q57" s="267"/>
      <c r="R57" s="267"/>
      <c r="S57" s="267"/>
      <c r="T57" s="267"/>
      <c r="U57" s="267"/>
      <c r="V57" s="267"/>
      <c r="W57" s="267"/>
      <c r="X57" s="267"/>
    </row>
    <row r="58" spans="2:24" ht="19.5" customHeight="1">
      <c r="B58" s="421" t="s">
        <v>203</v>
      </c>
      <c r="C58" s="440">
        <v>14890.638100000002</v>
      </c>
      <c r="D58" s="440">
        <v>16791.335999999999</v>
      </c>
      <c r="E58" s="440">
        <v>1.1276438180308739</v>
      </c>
      <c r="F58" s="440">
        <v>2.1172607357134674</v>
      </c>
      <c r="G58" s="440">
        <v>2.3875159797867913</v>
      </c>
      <c r="I58" s="421" t="s">
        <v>203</v>
      </c>
      <c r="J58" s="440">
        <v>16956.414999999997</v>
      </c>
      <c r="K58" s="440">
        <v>18935.725999999999</v>
      </c>
      <c r="L58" s="440">
        <v>1.1167293322320786</v>
      </c>
      <c r="M58" s="440">
        <v>2.384467240023151</v>
      </c>
      <c r="N58" s="440">
        <v>2.6628045086803214</v>
      </c>
      <c r="O58" s="267"/>
      <c r="P58" s="267"/>
      <c r="Q58" s="267"/>
      <c r="R58" s="267"/>
      <c r="S58" s="267"/>
      <c r="T58" s="267"/>
      <c r="U58" s="267"/>
      <c r="V58" s="267"/>
      <c r="W58" s="267"/>
      <c r="X58" s="267"/>
    </row>
    <row r="59" spans="2:24" ht="19.5" customHeight="1">
      <c r="B59" s="421" t="s">
        <v>204</v>
      </c>
      <c r="C59" s="440">
        <v>883.87155000000007</v>
      </c>
      <c r="D59" s="440">
        <v>1143.1402500000002</v>
      </c>
      <c r="E59" s="440">
        <v>1.293333007494132</v>
      </c>
      <c r="F59" s="440">
        <v>0.12567537506866161</v>
      </c>
      <c r="G59" s="440">
        <v>0.16254011080550521</v>
      </c>
      <c r="I59" s="421" t="s">
        <v>204</v>
      </c>
      <c r="J59" s="440">
        <v>1196.6175800000001</v>
      </c>
      <c r="K59" s="440">
        <v>1615.6701400000002</v>
      </c>
      <c r="L59" s="440">
        <v>1.3501975627000231</v>
      </c>
      <c r="M59" s="440">
        <v>0.16827232751414631</v>
      </c>
      <c r="N59" s="440">
        <v>0.22720088647946041</v>
      </c>
      <c r="O59" s="267"/>
      <c r="P59" s="267"/>
      <c r="Q59" s="267"/>
      <c r="R59" s="267"/>
      <c r="S59" s="267"/>
      <c r="T59" s="267"/>
      <c r="U59" s="267"/>
      <c r="V59" s="267"/>
      <c r="W59" s="267"/>
      <c r="X59" s="267"/>
    </row>
    <row r="60" spans="2:24" ht="34.5" customHeight="1">
      <c r="B60" s="421" t="s">
        <v>205</v>
      </c>
      <c r="C60" s="440">
        <v>1802.5925999999999</v>
      </c>
      <c r="D60" s="440">
        <v>10338.094900000002</v>
      </c>
      <c r="E60" s="440">
        <v>5.7351255630362639</v>
      </c>
      <c r="F60" s="440">
        <v>0.25630590904412964</v>
      </c>
      <c r="G60" s="440">
        <v>1.4699465709162354</v>
      </c>
      <c r="I60" s="421" t="s">
        <v>205</v>
      </c>
      <c r="J60" s="440">
        <v>1805.3379</v>
      </c>
      <c r="K60" s="440">
        <v>10593.346399999999</v>
      </c>
      <c r="L60" s="440">
        <v>5.8677915087253183</v>
      </c>
      <c r="M60" s="440">
        <v>0.2538725951046959</v>
      </c>
      <c r="N60" s="440">
        <v>1.4896714578533956</v>
      </c>
      <c r="O60" s="267"/>
      <c r="P60" s="267"/>
      <c r="Q60" s="267"/>
      <c r="R60" s="267"/>
      <c r="S60" s="267"/>
      <c r="T60" s="267"/>
      <c r="U60" s="267"/>
      <c r="V60" s="267"/>
      <c r="W60" s="267"/>
      <c r="X60" s="267"/>
    </row>
    <row r="61" spans="2:24" ht="27" customHeight="1">
      <c r="B61" s="421" t="s">
        <v>206</v>
      </c>
      <c r="C61" s="440">
        <v>3420.7143000000001</v>
      </c>
      <c r="D61" s="440">
        <v>10018.4269</v>
      </c>
      <c r="E61" s="440">
        <v>2.9287528923418131</v>
      </c>
      <c r="F61" s="440">
        <v>0.4863823851500077</v>
      </c>
      <c r="G61" s="440">
        <v>1.4244938172921946</v>
      </c>
      <c r="I61" s="421" t="s">
        <v>206</v>
      </c>
      <c r="J61" s="440">
        <v>3742.6731000000009</v>
      </c>
      <c r="K61" s="440">
        <v>11328.842000000001</v>
      </c>
      <c r="L61" s="440">
        <v>3.0269386872179669</v>
      </c>
      <c r="M61" s="440">
        <v>0.52630708773439994</v>
      </c>
      <c r="N61" s="440">
        <v>1.5930992852202757</v>
      </c>
      <c r="O61" s="267"/>
      <c r="P61" s="267"/>
      <c r="Q61" s="267"/>
      <c r="R61" s="267"/>
      <c r="S61" s="267"/>
      <c r="T61" s="267"/>
      <c r="U61" s="267"/>
      <c r="V61" s="267"/>
      <c r="W61" s="267"/>
      <c r="X61" s="267"/>
    </row>
    <row r="62" spans="2:24" ht="29.25" customHeight="1">
      <c r="B62" s="421" t="s">
        <v>207</v>
      </c>
      <c r="C62" s="440">
        <v>117.87120199999998</v>
      </c>
      <c r="D62" s="440">
        <v>1082.80312</v>
      </c>
      <c r="E62" s="440">
        <v>9.1863245782460101</v>
      </c>
      <c r="F62" s="440">
        <v>1.6759796738727448E-2</v>
      </c>
      <c r="G62" s="440">
        <v>0.15396093270737926</v>
      </c>
      <c r="I62" s="421" t="s">
        <v>207</v>
      </c>
      <c r="J62" s="440">
        <v>432.08952999999991</v>
      </c>
      <c r="K62" s="440">
        <v>3791.4427000000001</v>
      </c>
      <c r="L62" s="440">
        <v>8.7746692219087112</v>
      </c>
      <c r="M62" s="440">
        <v>6.0761860867524213E-2</v>
      </c>
      <c r="N62" s="440">
        <v>0.53316523042016406</v>
      </c>
      <c r="O62" s="267"/>
      <c r="P62" s="267"/>
      <c r="Q62" s="267"/>
      <c r="R62" s="267"/>
      <c r="S62" s="267"/>
      <c r="T62" s="267"/>
      <c r="U62" s="267"/>
      <c r="V62" s="267"/>
      <c r="W62" s="267"/>
      <c r="X62" s="267"/>
    </row>
    <row r="63" spans="2:24" ht="19.5" customHeight="1" thickBot="1">
      <c r="B63" s="422" t="s">
        <v>209</v>
      </c>
      <c r="C63" s="442">
        <v>6016.4757999999993</v>
      </c>
      <c r="D63" s="442">
        <v>18808.343000000001</v>
      </c>
      <c r="E63" s="442">
        <v>3.126139558310864</v>
      </c>
      <c r="F63" s="442">
        <v>0.85546689760126993</v>
      </c>
      <c r="G63" s="442">
        <v>2.6743089094167996</v>
      </c>
      <c r="I63" s="422" t="s">
        <v>209</v>
      </c>
      <c r="J63" s="442">
        <v>5404.0961000000007</v>
      </c>
      <c r="K63" s="442">
        <v>12868.505799999999</v>
      </c>
      <c r="L63" s="442">
        <v>2.3812503630348094</v>
      </c>
      <c r="M63" s="442">
        <v>0.75994189292883429</v>
      </c>
      <c r="N63" s="442">
        <v>1.8096119084221469</v>
      </c>
      <c r="O63" s="267"/>
      <c r="P63" s="267"/>
      <c r="Q63" s="513"/>
      <c r="R63" s="267"/>
      <c r="S63" s="267"/>
      <c r="T63" s="267"/>
      <c r="U63" s="267"/>
      <c r="V63" s="267"/>
      <c r="W63" s="267"/>
      <c r="X63" s="267"/>
    </row>
    <row r="64" spans="2:24" ht="19.5" customHeight="1" thickBot="1">
      <c r="B64" s="423" t="s">
        <v>132</v>
      </c>
      <c r="C64" s="443">
        <f>SUM(C57:C63)</f>
        <v>32478.906351999998</v>
      </c>
      <c r="D64" s="443">
        <f t="shared" ref="D64:G64" si="0">SUM(D57:D63)</f>
        <v>62958.977469999998</v>
      </c>
      <c r="E64" s="443">
        <f t="shared" si="0"/>
        <v>24.290729382869177</v>
      </c>
      <c r="F64" s="443">
        <f t="shared" si="0"/>
        <v>4.6180904200475004</v>
      </c>
      <c r="G64" s="443">
        <f t="shared" si="0"/>
        <v>8.95197170616213</v>
      </c>
      <c r="I64" s="423" t="s">
        <v>132</v>
      </c>
      <c r="J64" s="443">
        <f>SUM(J57:J63)</f>
        <v>34323.479809999997</v>
      </c>
      <c r="K64" s="443">
        <f t="shared" ref="K64:N64" si="1">SUM(K57:K63)</f>
        <v>63397.814440000002</v>
      </c>
      <c r="L64" s="443">
        <f t="shared" si="1"/>
        <v>23.408520706204612</v>
      </c>
      <c r="M64" s="443">
        <f t="shared" si="1"/>
        <v>4.8266814164751848</v>
      </c>
      <c r="N64" s="443">
        <f t="shared" si="1"/>
        <v>8.9152106516174978</v>
      </c>
      <c r="O64" s="267"/>
      <c r="P64" s="267"/>
      <c r="Q64" s="513"/>
      <c r="R64" s="267"/>
      <c r="S64" s="267"/>
      <c r="T64" s="267"/>
      <c r="U64" s="267"/>
      <c r="V64" s="267"/>
      <c r="W64" s="267"/>
      <c r="X64" s="267"/>
    </row>
    <row r="65" spans="2:24" ht="19.5" customHeight="1" thickTop="1">
      <c r="B65" s="20"/>
      <c r="C65" s="448"/>
      <c r="D65" s="448"/>
      <c r="E65" s="448"/>
      <c r="F65" s="448"/>
      <c r="G65" s="448"/>
      <c r="L65" s="266"/>
      <c r="M65" s="266"/>
      <c r="N65" s="266"/>
      <c r="O65" s="267"/>
      <c r="P65" s="267"/>
      <c r="Q65" s="513"/>
      <c r="R65" s="267"/>
      <c r="S65" s="267"/>
      <c r="T65" s="267"/>
      <c r="U65" s="267"/>
      <c r="V65" s="267"/>
      <c r="W65" s="267"/>
      <c r="X65" s="267"/>
    </row>
    <row r="66" spans="2:24" ht="18" customHeight="1" thickBot="1">
      <c r="B66" s="420"/>
      <c r="C66" s="420"/>
      <c r="D66" s="420"/>
      <c r="E66" s="420"/>
      <c r="F66" s="420"/>
      <c r="G66" s="420"/>
      <c r="I66" s="420"/>
      <c r="J66" s="420"/>
      <c r="K66" s="420"/>
      <c r="L66" s="420"/>
      <c r="M66" s="420"/>
      <c r="N66" s="420"/>
      <c r="O66" s="267"/>
      <c r="P66" s="267"/>
      <c r="Q66" s="267"/>
      <c r="R66" s="267"/>
      <c r="S66" s="453"/>
      <c r="T66" s="267"/>
      <c r="U66" s="267"/>
      <c r="V66" s="267"/>
      <c r="W66" s="267"/>
      <c r="X66" s="267"/>
    </row>
    <row r="67" spans="2:24" ht="18" customHeight="1" thickTop="1" thickBot="1">
      <c r="B67" s="425">
        <v>2019</v>
      </c>
      <c r="C67" s="419"/>
      <c r="D67" s="419"/>
      <c r="E67" s="419"/>
      <c r="F67" s="419"/>
      <c r="G67" s="419"/>
      <c r="I67" s="425">
        <v>2018</v>
      </c>
      <c r="J67" s="419"/>
      <c r="K67" s="419"/>
      <c r="L67" s="419"/>
      <c r="M67" s="419"/>
      <c r="N67" s="419"/>
      <c r="O67" s="453"/>
      <c r="P67" s="453"/>
      <c r="Q67" s="453"/>
      <c r="R67" s="453"/>
      <c r="S67" s="453"/>
      <c r="T67" s="267"/>
      <c r="U67" s="267"/>
      <c r="V67" s="267"/>
      <c r="W67" s="267"/>
      <c r="X67" s="267"/>
    </row>
    <row r="68" spans="2:24" ht="34" customHeight="1" thickTop="1" thickBot="1">
      <c r="B68" s="424" t="s">
        <v>86</v>
      </c>
      <c r="C68" s="439" t="s">
        <v>200</v>
      </c>
      <c r="D68" s="439" t="s">
        <v>201</v>
      </c>
      <c r="E68" s="439" t="s">
        <v>199</v>
      </c>
      <c r="F68" s="439" t="s">
        <v>197</v>
      </c>
      <c r="G68" s="439" t="s">
        <v>198</v>
      </c>
      <c r="H68" s="20"/>
      <c r="I68" s="424" t="s">
        <v>86</v>
      </c>
      <c r="J68" s="439" t="s">
        <v>282</v>
      </c>
      <c r="K68" s="439" t="s">
        <v>201</v>
      </c>
      <c r="L68" s="439" t="s">
        <v>281</v>
      </c>
      <c r="M68" s="439" t="s">
        <v>197</v>
      </c>
      <c r="N68" s="439" t="s">
        <v>198</v>
      </c>
      <c r="O68" s="453"/>
      <c r="P68" s="453"/>
      <c r="Q68" s="453"/>
      <c r="R68" s="453"/>
      <c r="S68" s="453"/>
      <c r="T68" s="267"/>
      <c r="U68" s="267"/>
      <c r="V68" s="267"/>
      <c r="W68" s="267"/>
      <c r="X68" s="267"/>
    </row>
    <row r="69" spans="2:24" ht="19" customHeight="1" thickTop="1">
      <c r="B69" s="421" t="s">
        <v>202</v>
      </c>
      <c r="C69" s="440">
        <v>4549.0253999999995</v>
      </c>
      <c r="D69" s="440">
        <v>4005.3512000000005</v>
      </c>
      <c r="E69" s="440">
        <v>0.88048556510587983</v>
      </c>
      <c r="F69" s="440">
        <v>0.63549046530077524</v>
      </c>
      <c r="G69" s="440">
        <v>0.5595401814597516</v>
      </c>
      <c r="H69" s="20"/>
      <c r="I69" s="421" t="s">
        <v>202</v>
      </c>
      <c r="J69" s="440">
        <v>4093.6351999999997</v>
      </c>
      <c r="K69" s="440">
        <v>3674.5082999999995</v>
      </c>
      <c r="L69" s="440">
        <v>0.89761498533137485</v>
      </c>
      <c r="M69" s="440">
        <v>0.58173230458695002</v>
      </c>
      <c r="N69" s="440">
        <v>0.52217161916097998</v>
      </c>
      <c r="O69" s="453"/>
      <c r="P69" s="453"/>
      <c r="Q69" s="453"/>
      <c r="R69" s="453"/>
      <c r="S69" s="453"/>
      <c r="T69" s="267"/>
      <c r="U69" s="267"/>
      <c r="V69" s="267"/>
      <c r="W69" s="267"/>
      <c r="X69" s="267"/>
    </row>
    <row r="70" spans="2:24" ht="20.5" customHeight="1">
      <c r="B70" s="421" t="s">
        <v>203</v>
      </c>
      <c r="C70" s="440">
        <v>14399.29</v>
      </c>
      <c r="D70" s="440">
        <v>15771.592999999999</v>
      </c>
      <c r="E70" s="440">
        <v>1.0953035184373672</v>
      </c>
      <c r="F70" s="440">
        <v>2.0115542775603763</v>
      </c>
      <c r="G70" s="440">
        <v>2.2032624777396164</v>
      </c>
      <c r="H70" s="20"/>
      <c r="I70" s="421" t="s">
        <v>203</v>
      </c>
      <c r="J70" s="440">
        <v>14580.33</v>
      </c>
      <c r="K70" s="440">
        <v>15025.28</v>
      </c>
      <c r="L70" s="440">
        <v>1.03</v>
      </c>
      <c r="M70" s="440">
        <v>2.0699999999999998</v>
      </c>
      <c r="N70" s="440">
        <v>2.12</v>
      </c>
      <c r="O70" s="453"/>
      <c r="P70" s="453"/>
      <c r="Q70" s="453"/>
      <c r="R70" s="453"/>
      <c r="S70" s="453"/>
      <c r="T70" s="267"/>
      <c r="U70" s="267"/>
      <c r="V70" s="267"/>
      <c r="W70" s="267"/>
      <c r="X70" s="267"/>
    </row>
    <row r="71" spans="2:24" ht="19" customHeight="1">
      <c r="B71" s="421" t="s">
        <v>204</v>
      </c>
      <c r="C71" s="440">
        <v>973.08463000000006</v>
      </c>
      <c r="D71" s="440">
        <v>1305.35015</v>
      </c>
      <c r="E71" s="440">
        <v>1.3414559327691775</v>
      </c>
      <c r="F71" s="440">
        <v>0.13593812958171939</v>
      </c>
      <c r="G71" s="440">
        <v>0.18235501041694269</v>
      </c>
      <c r="H71" s="20"/>
      <c r="I71" s="421" t="s">
        <v>204</v>
      </c>
      <c r="J71" s="440">
        <v>873.16806999999994</v>
      </c>
      <c r="K71" s="440">
        <v>1103.4648999999999</v>
      </c>
      <c r="L71" s="440">
        <v>1.2637485701922198</v>
      </c>
      <c r="M71" s="440">
        <v>0.12408282977534001</v>
      </c>
      <c r="N71" s="440">
        <v>0.15680945283512998</v>
      </c>
      <c r="O71" s="453"/>
      <c r="P71" s="453"/>
      <c r="Q71" s="453"/>
      <c r="R71" s="453"/>
      <c r="S71" s="453"/>
      <c r="T71" s="453"/>
      <c r="U71" s="453"/>
      <c r="V71" s="267"/>
      <c r="W71" s="267"/>
      <c r="X71" s="267"/>
    </row>
    <row r="72" spans="2:24" ht="24.65" customHeight="1">
      <c r="B72" s="421" t="s">
        <v>205</v>
      </c>
      <c r="C72" s="440">
        <v>1724.0028</v>
      </c>
      <c r="D72" s="440">
        <v>9472.7354999999989</v>
      </c>
      <c r="E72" s="440">
        <v>5.4946172361204972</v>
      </c>
      <c r="F72" s="440">
        <v>0.24084001411639502</v>
      </c>
      <c r="G72" s="440">
        <v>1.323323692711448</v>
      </c>
      <c r="H72" s="20"/>
      <c r="I72" s="421" t="s">
        <v>205</v>
      </c>
      <c r="J72" s="440">
        <v>1727.6448</v>
      </c>
      <c r="K72" s="440">
        <v>9708.4874000000018</v>
      </c>
      <c r="L72" s="440">
        <v>5.6194927336915557</v>
      </c>
      <c r="M72" s="440">
        <v>0.24550960365643998</v>
      </c>
      <c r="N72" s="440">
        <v>1.3796395862157198</v>
      </c>
      <c r="O72" s="453"/>
      <c r="P72" s="453"/>
      <c r="Q72" s="453"/>
      <c r="R72" s="453"/>
      <c r="S72" s="453"/>
      <c r="T72" s="453"/>
      <c r="U72" s="453"/>
      <c r="V72" s="267"/>
      <c r="W72" s="267"/>
      <c r="X72" s="267"/>
    </row>
    <row r="73" spans="2:24" ht="26">
      <c r="B73" s="421" t="s">
        <v>206</v>
      </c>
      <c r="C73" s="440">
        <v>3910.1916999999999</v>
      </c>
      <c r="D73" s="440">
        <v>11321.683700000001</v>
      </c>
      <c r="E73" s="440">
        <v>2.8954293212785456</v>
      </c>
      <c r="F73" s="440">
        <v>0.5462465746725067</v>
      </c>
      <c r="G73" s="440">
        <v>1.5816183489547464</v>
      </c>
      <c r="H73" s="20"/>
      <c r="I73" s="421" t="s">
        <v>206</v>
      </c>
      <c r="J73" s="440">
        <v>4044.9188000000004</v>
      </c>
      <c r="K73" s="440">
        <v>11909.870800000001</v>
      </c>
      <c r="L73" s="440">
        <v>2.9444029383235084</v>
      </c>
      <c r="M73" s="440">
        <v>0.57480914966793994</v>
      </c>
      <c r="N73" s="440">
        <v>1.6924697748607098</v>
      </c>
      <c r="O73" s="453"/>
      <c r="P73" s="453"/>
      <c r="Q73" s="453"/>
      <c r="R73" s="453"/>
      <c r="S73" s="453"/>
      <c r="T73" s="453"/>
      <c r="U73" s="453"/>
      <c r="V73" s="267"/>
      <c r="W73" s="267"/>
      <c r="X73" s="267"/>
    </row>
    <row r="74" spans="2:24" ht="13">
      <c r="B74" s="421" t="s">
        <v>207</v>
      </c>
      <c r="C74" s="440">
        <v>604.05898000000013</v>
      </c>
      <c r="D74" s="440">
        <v>5105.0390000000007</v>
      </c>
      <c r="E74" s="440">
        <v>8.4512260706727673</v>
      </c>
      <c r="F74" s="440">
        <v>8.4385926328156308E-2</v>
      </c>
      <c r="G74" s="440">
        <v>0.71316454058238621</v>
      </c>
      <c r="H74" s="20"/>
      <c r="I74" s="421" t="s">
        <v>207</v>
      </c>
      <c r="J74" s="440">
        <v>536.96304999999995</v>
      </c>
      <c r="K74" s="440">
        <v>4978.1994999999988</v>
      </c>
      <c r="L74" s="440">
        <v>9.2710280530475959</v>
      </c>
      <c r="M74" s="440">
        <v>7.630593918504E-2</v>
      </c>
      <c r="N74" s="440">
        <v>0.7074345360349501</v>
      </c>
      <c r="O74" s="453"/>
      <c r="P74" s="453"/>
      <c r="Q74" s="453"/>
      <c r="R74" s="453"/>
      <c r="S74" s="453"/>
      <c r="T74" s="453"/>
      <c r="U74" s="453"/>
      <c r="V74" s="267"/>
      <c r="W74" s="267"/>
      <c r="X74" s="267"/>
    </row>
    <row r="75" spans="2:24" ht="18.649999999999999" customHeight="1" thickBot="1">
      <c r="B75" s="422" t="s">
        <v>209</v>
      </c>
      <c r="C75" s="442">
        <v>4668.7063999999991</v>
      </c>
      <c r="D75" s="442">
        <v>10617.910899999999</v>
      </c>
      <c r="E75" s="442">
        <v>2.2742725693781045</v>
      </c>
      <c r="F75" s="442">
        <v>0.65220968044907102</v>
      </c>
      <c r="G75" s="442">
        <v>1.4833025857281812</v>
      </c>
      <c r="H75" s="20"/>
      <c r="I75" s="422" t="s">
        <v>209</v>
      </c>
      <c r="J75" s="442">
        <f>+J76-SUM(J69:J74)</f>
        <v>4614.0500800000009</v>
      </c>
      <c r="K75" s="442">
        <f>+K76-SUM(K69:K74)</f>
        <v>10519.276100000003</v>
      </c>
      <c r="L75" s="442">
        <f>K75/J75</f>
        <v>2.2798357013064758</v>
      </c>
      <c r="M75" s="442" t="s">
        <v>210</v>
      </c>
      <c r="N75" s="442" t="s">
        <v>210</v>
      </c>
      <c r="O75" s="453"/>
      <c r="P75" s="453"/>
      <c r="Q75" s="453"/>
      <c r="R75" s="453"/>
      <c r="S75" s="453"/>
      <c r="T75" s="453"/>
      <c r="U75" s="453"/>
      <c r="V75" s="267"/>
      <c r="W75" s="267"/>
      <c r="X75" s="267"/>
    </row>
    <row r="76" spans="2:24" ht="18" customHeight="1" thickBot="1">
      <c r="B76" s="423" t="s">
        <v>132</v>
      </c>
      <c r="C76" s="443">
        <f>SUM(C69:C75)</f>
        <v>30828.359909999999</v>
      </c>
      <c r="D76" s="443">
        <f t="shared" ref="D76:G76" si="2">SUM(D69:D75)</f>
        <v>57599.663450000007</v>
      </c>
      <c r="E76" s="443">
        <f t="shared" si="2"/>
        <v>22.432790213762338</v>
      </c>
      <c r="F76" s="443">
        <f t="shared" si="2"/>
        <v>4.306665068009</v>
      </c>
      <c r="G76" s="443">
        <f t="shared" si="2"/>
        <v>8.0465668375930726</v>
      </c>
      <c r="H76" s="20"/>
      <c r="I76" s="423" t="s">
        <v>132</v>
      </c>
      <c r="J76" s="443">
        <v>30470.71</v>
      </c>
      <c r="K76" s="443">
        <v>56919.087</v>
      </c>
      <c r="L76" s="443">
        <v>1.867993459948915</v>
      </c>
      <c r="M76" s="443">
        <v>4.33008724463473</v>
      </c>
      <c r="N76" s="443">
        <v>8.0885741987762003</v>
      </c>
      <c r="O76" s="453"/>
      <c r="P76" s="453"/>
      <c r="Q76" s="453"/>
      <c r="R76" s="453"/>
      <c r="S76" s="453"/>
      <c r="T76" s="453"/>
      <c r="U76" s="453"/>
      <c r="V76" s="267"/>
      <c r="W76" s="267"/>
      <c r="X76" s="267"/>
    </row>
    <row r="77" spans="2:24" ht="18" customHeight="1" thickTop="1">
      <c r="B77" s="20"/>
      <c r="C77" s="448"/>
      <c r="D77" s="448"/>
      <c r="E77" s="448"/>
      <c r="F77" s="448"/>
      <c r="G77" s="448"/>
      <c r="H77" s="20"/>
      <c r="I77" s="20"/>
      <c r="J77" s="448"/>
      <c r="K77" s="448"/>
      <c r="L77" s="448"/>
      <c r="M77" s="448"/>
      <c r="N77" s="448"/>
      <c r="O77" s="453"/>
      <c r="P77" s="453"/>
      <c r="Q77" s="453"/>
      <c r="R77" s="453"/>
      <c r="S77" s="453"/>
      <c r="T77" s="453"/>
      <c r="U77" s="453"/>
      <c r="V77" s="267"/>
      <c r="W77" s="267"/>
      <c r="X77" s="267"/>
    </row>
    <row r="78" spans="2:24" ht="18" customHeight="1" thickBot="1">
      <c r="B78" s="420"/>
      <c r="C78" s="420"/>
      <c r="D78" s="420"/>
      <c r="E78" s="420"/>
      <c r="F78" s="420"/>
      <c r="G78" s="420"/>
      <c r="H78" s="20"/>
      <c r="I78" s="420"/>
      <c r="J78" s="420"/>
      <c r="K78" s="420"/>
      <c r="L78" s="420"/>
      <c r="M78" s="420"/>
      <c r="N78" s="420"/>
      <c r="O78" s="453"/>
      <c r="P78" s="453"/>
      <c r="Q78" s="453"/>
      <c r="R78" s="453"/>
      <c r="S78" s="453"/>
      <c r="T78" s="453"/>
      <c r="U78" s="453"/>
      <c r="V78" s="267"/>
      <c r="W78" s="267"/>
      <c r="X78" s="267"/>
    </row>
    <row r="79" spans="2:24" ht="19" thickTop="1" thickBot="1">
      <c r="B79" s="425">
        <v>2017</v>
      </c>
      <c r="C79" s="419"/>
      <c r="D79" s="419"/>
      <c r="E79" s="419"/>
      <c r="F79" s="419"/>
      <c r="G79" s="419"/>
      <c r="H79" s="20"/>
      <c r="I79" s="425">
        <v>2016</v>
      </c>
      <c r="J79" s="419"/>
      <c r="K79" s="419"/>
      <c r="L79" s="419"/>
      <c r="M79" s="419"/>
      <c r="N79" s="419"/>
      <c r="O79" s="453"/>
      <c r="P79" s="453"/>
      <c r="Q79" s="453"/>
      <c r="R79" s="453"/>
      <c r="S79" s="453"/>
      <c r="T79" s="453"/>
      <c r="U79" s="453"/>
      <c r="V79" s="267"/>
      <c r="W79" s="267"/>
      <c r="X79" s="267"/>
    </row>
    <row r="80" spans="2:24" ht="26" thickTop="1" thickBot="1">
      <c r="B80" s="424" t="s">
        <v>86</v>
      </c>
      <c r="C80" s="439" t="s">
        <v>200</v>
      </c>
      <c r="D80" s="439" t="s">
        <v>201</v>
      </c>
      <c r="E80" s="439" t="s">
        <v>199</v>
      </c>
      <c r="F80" s="439" t="s">
        <v>197</v>
      </c>
      <c r="G80" s="439" t="s">
        <v>198</v>
      </c>
      <c r="H80" s="20"/>
      <c r="I80" s="424" t="s">
        <v>86</v>
      </c>
      <c r="J80" s="439" t="s">
        <v>282</v>
      </c>
      <c r="K80" s="439" t="s">
        <v>201</v>
      </c>
      <c r="L80" s="439" t="s">
        <v>281</v>
      </c>
      <c r="M80" s="439" t="s">
        <v>197</v>
      </c>
      <c r="N80" s="439" t="s">
        <v>198</v>
      </c>
      <c r="O80" s="454"/>
      <c r="P80" s="454"/>
      <c r="Q80" s="454"/>
      <c r="R80" s="454"/>
      <c r="S80" s="454"/>
      <c r="T80" s="454"/>
      <c r="U80" s="454"/>
      <c r="V80" s="267"/>
      <c r="W80" s="267"/>
      <c r="X80" s="267"/>
    </row>
    <row r="81" spans="2:24" ht="16.5" customHeight="1" thickTop="1">
      <c r="B81" s="421" t="s">
        <v>202</v>
      </c>
      <c r="C81" s="440">
        <v>3883.9540000000002</v>
      </c>
      <c r="D81" s="440">
        <v>3272.0023999999999</v>
      </c>
      <c r="E81" s="440">
        <v>0.842441</v>
      </c>
      <c r="F81" s="440">
        <v>0.55296599999999996</v>
      </c>
      <c r="G81" s="440">
        <v>0.46584199999999998</v>
      </c>
      <c r="H81" s="20"/>
      <c r="I81" s="421" t="s">
        <v>202</v>
      </c>
      <c r="J81" s="440">
        <v>4692.1081000000004</v>
      </c>
      <c r="K81" s="440">
        <v>3679.2265000000002</v>
      </c>
      <c r="L81" s="440">
        <v>0.78413100000000002</v>
      </c>
      <c r="M81" s="440">
        <v>0.63741599999999998</v>
      </c>
      <c r="N81" s="440">
        <v>0.49981700000000001</v>
      </c>
      <c r="O81" s="454"/>
      <c r="P81" s="454"/>
      <c r="Q81" s="454"/>
      <c r="R81" s="454"/>
      <c r="S81" s="454"/>
      <c r="T81" s="454"/>
      <c r="U81" s="454"/>
      <c r="V81" s="267"/>
      <c r="W81" s="267"/>
      <c r="X81" s="267"/>
    </row>
    <row r="82" spans="2:24" ht="16" customHeight="1">
      <c r="B82" s="421" t="s">
        <v>203</v>
      </c>
      <c r="C82" s="440">
        <v>14781.852000000001</v>
      </c>
      <c r="D82" s="440">
        <v>14550.127</v>
      </c>
      <c r="E82" s="440">
        <v>0.98432399999999998</v>
      </c>
      <c r="F82" s="440">
        <v>2.1045159999999998</v>
      </c>
      <c r="G82" s="440">
        <v>2.0715270000000001</v>
      </c>
      <c r="H82" s="20"/>
      <c r="I82" s="421" t="s">
        <v>203</v>
      </c>
      <c r="J82" s="440">
        <v>14934.4198</v>
      </c>
      <c r="K82" s="440">
        <v>14521.8346</v>
      </c>
      <c r="L82" s="440">
        <v>0.97237399999999996</v>
      </c>
      <c r="M82" s="440">
        <v>2.0288300000000001</v>
      </c>
      <c r="N82" s="440">
        <v>1.9727870000000001</v>
      </c>
      <c r="O82" s="454"/>
      <c r="P82" s="454"/>
      <c r="Q82" s="454"/>
      <c r="R82" s="454"/>
      <c r="S82" s="454"/>
      <c r="T82" s="454"/>
      <c r="U82" s="454"/>
      <c r="V82" s="267"/>
      <c r="W82" s="267"/>
      <c r="X82" s="267"/>
    </row>
    <row r="83" spans="2:24" ht="15.65" customHeight="1">
      <c r="B83" s="421" t="s">
        <v>204</v>
      </c>
      <c r="C83" s="440">
        <v>1022.19541</v>
      </c>
      <c r="D83" s="440">
        <v>1375.8617999999999</v>
      </c>
      <c r="E83" s="440">
        <v>1.345987</v>
      </c>
      <c r="F83" s="440">
        <v>0.14553199999999999</v>
      </c>
      <c r="G83" s="440">
        <v>0.195884</v>
      </c>
      <c r="H83" s="20"/>
      <c r="I83" s="421" t="s">
        <v>204</v>
      </c>
      <c r="J83" s="440">
        <v>983.70528999999999</v>
      </c>
      <c r="K83" s="440">
        <v>1274.8554099999999</v>
      </c>
      <c r="L83" s="440">
        <v>1.295973</v>
      </c>
      <c r="M83" s="440">
        <v>0.133636</v>
      </c>
      <c r="N83" s="440">
        <v>0.17318900000000001</v>
      </c>
      <c r="O83" s="454"/>
      <c r="P83" s="454"/>
      <c r="Q83" s="454"/>
      <c r="R83" s="454"/>
      <c r="S83" s="454"/>
      <c r="T83" s="454"/>
      <c r="U83" s="454"/>
      <c r="V83" s="267"/>
      <c r="W83" s="267"/>
      <c r="X83" s="267"/>
    </row>
    <row r="84" spans="2:24" ht="26">
      <c r="B84" s="421" t="s">
        <v>205</v>
      </c>
      <c r="C84" s="440">
        <v>1396.4088099999999</v>
      </c>
      <c r="D84" s="440">
        <v>7831.5488999999998</v>
      </c>
      <c r="E84" s="440">
        <v>5.6083499999999997</v>
      </c>
      <c r="F84" s="440">
        <v>0.19880999999999999</v>
      </c>
      <c r="G84" s="440">
        <v>1.114995</v>
      </c>
      <c r="H84" s="20"/>
      <c r="I84" s="421" t="s">
        <v>205</v>
      </c>
      <c r="J84" s="440">
        <v>1249.5824299999999</v>
      </c>
      <c r="K84" s="440">
        <v>7060.0955999999996</v>
      </c>
      <c r="L84" s="440">
        <v>5.6499639999999998</v>
      </c>
      <c r="M84" s="440">
        <v>0.16975599999999999</v>
      </c>
      <c r="N84" s="440">
        <v>0.95911900000000005</v>
      </c>
      <c r="O84" s="454"/>
      <c r="P84" s="454"/>
      <c r="Q84" s="454"/>
      <c r="R84" s="454"/>
      <c r="S84" s="454"/>
      <c r="T84" s="266"/>
      <c r="U84" s="266"/>
      <c r="V84" s="267"/>
      <c r="W84" s="267"/>
      <c r="X84" s="267"/>
    </row>
    <row r="85" spans="2:24" s="272" customFormat="1" ht="26">
      <c r="B85" s="421" t="s">
        <v>206</v>
      </c>
      <c r="C85" s="440">
        <v>3755.8845000000001</v>
      </c>
      <c r="D85" s="440">
        <v>10725.0424</v>
      </c>
      <c r="E85" s="440">
        <v>2.8555299999999999</v>
      </c>
      <c r="F85" s="440">
        <v>0.53473199999999999</v>
      </c>
      <c r="G85" s="440">
        <v>1.5269410000000001</v>
      </c>
      <c r="H85" s="441"/>
      <c r="I85" s="421" t="s">
        <v>206</v>
      </c>
      <c r="J85" s="440">
        <v>3500.8674000000001</v>
      </c>
      <c r="K85" s="440">
        <v>10778.699500000001</v>
      </c>
      <c r="L85" s="440">
        <v>3.078865</v>
      </c>
      <c r="M85" s="440">
        <v>0.47559200000000001</v>
      </c>
      <c r="N85" s="440">
        <v>1.4642820000000001</v>
      </c>
      <c r="O85" s="455"/>
      <c r="P85" s="455"/>
      <c r="Q85" s="455"/>
      <c r="R85" s="455"/>
      <c r="S85" s="455"/>
      <c r="T85" s="275"/>
      <c r="U85" s="275"/>
      <c r="V85" s="276"/>
      <c r="W85" s="276"/>
      <c r="X85" s="276"/>
    </row>
    <row r="86" spans="2:24" s="272" customFormat="1" ht="22.5" customHeight="1">
      <c r="B86" s="421" t="s">
        <v>207</v>
      </c>
      <c r="C86" s="440">
        <v>408.92523999999997</v>
      </c>
      <c r="D86" s="440">
        <v>3912.4413</v>
      </c>
      <c r="E86" s="440">
        <v>9.5676199999999998</v>
      </c>
      <c r="F86" s="440">
        <v>5.8220000000000001E-2</v>
      </c>
      <c r="G86" s="440">
        <v>0.55702499999999999</v>
      </c>
      <c r="H86" s="441"/>
      <c r="I86" s="421" t="s">
        <v>207</v>
      </c>
      <c r="J86" s="440">
        <v>581.63278000000003</v>
      </c>
      <c r="K86" s="440">
        <v>5085.6391999999996</v>
      </c>
      <c r="L86" s="440">
        <v>8.7437290000000001</v>
      </c>
      <c r="M86" s="440">
        <v>7.9014000000000001E-2</v>
      </c>
      <c r="N86" s="440">
        <v>0.69087900000000002</v>
      </c>
      <c r="O86" s="455"/>
      <c r="P86" s="455"/>
      <c r="Q86" s="455"/>
      <c r="R86" s="455"/>
      <c r="S86" s="455"/>
      <c r="T86" s="275"/>
      <c r="U86" s="275"/>
      <c r="V86" s="276"/>
      <c r="W86" s="276"/>
      <c r="X86" s="276"/>
    </row>
    <row r="87" spans="2:24" s="272" customFormat="1" ht="13.5" thickBot="1">
      <c r="B87" s="422" t="s">
        <v>209</v>
      </c>
      <c r="C87" s="442">
        <f>C88-C81-C82-C83-C84-C85-C86</f>
        <v>4072.7680399999995</v>
      </c>
      <c r="D87" s="442">
        <f>D88-D81-D82-D83-D84-D85-D86</f>
        <v>8993.5781999999999</v>
      </c>
      <c r="E87" s="442">
        <f>D87/C87</f>
        <v>2.2082225434080947</v>
      </c>
      <c r="F87" s="442" t="s">
        <v>210</v>
      </c>
      <c r="G87" s="442" t="s">
        <v>210</v>
      </c>
      <c r="H87" s="441"/>
      <c r="I87" s="422" t="s">
        <v>209</v>
      </c>
      <c r="J87" s="442">
        <f>J88-J81-J82-J83-J84-J85-J86</f>
        <v>3910.0211999999983</v>
      </c>
      <c r="K87" s="442">
        <f>K88-K81-K82-K83-K84-K85-K86</f>
        <v>8594.5321900000017</v>
      </c>
      <c r="L87" s="442">
        <f>K87/J87</f>
        <v>2.1980781562002796</v>
      </c>
      <c r="M87" s="442" t="s">
        <v>210</v>
      </c>
      <c r="N87" s="442" t="s">
        <v>210</v>
      </c>
      <c r="O87" s="456"/>
      <c r="P87" s="455"/>
      <c r="Q87" s="455"/>
      <c r="R87" s="455"/>
      <c r="S87" s="455"/>
      <c r="T87" s="275"/>
      <c r="U87" s="275"/>
      <c r="V87" s="276"/>
      <c r="W87" s="276"/>
      <c r="X87" s="276"/>
    </row>
    <row r="88" spans="2:24" s="272" customFormat="1" ht="19.5" customHeight="1" thickBot="1">
      <c r="B88" s="423" t="s">
        <v>132</v>
      </c>
      <c r="C88" s="443">
        <v>29321.988000000001</v>
      </c>
      <c r="D88" s="443">
        <v>50660.601999999999</v>
      </c>
      <c r="E88" s="443">
        <v>1.7277340000000001</v>
      </c>
      <c r="F88" s="443">
        <v>4.1746220000000003</v>
      </c>
      <c r="G88" s="443">
        <v>7.2126460000000003</v>
      </c>
      <c r="H88" s="441"/>
      <c r="I88" s="423" t="s">
        <v>132</v>
      </c>
      <c r="J88" s="443">
        <v>29852.337</v>
      </c>
      <c r="K88" s="443">
        <v>50994.883000000002</v>
      </c>
      <c r="L88" s="443">
        <v>1.7082379999999999</v>
      </c>
      <c r="M88" s="443">
        <v>4.0554220000000001</v>
      </c>
      <c r="N88" s="443">
        <v>6.9276439999999999</v>
      </c>
      <c r="O88" s="455"/>
      <c r="P88" s="455"/>
      <c r="Q88" s="455"/>
      <c r="R88" s="455"/>
      <c r="S88" s="455"/>
      <c r="T88" s="275"/>
      <c r="U88" s="275"/>
      <c r="V88" s="276"/>
      <c r="W88" s="276"/>
      <c r="X88" s="276"/>
    </row>
    <row r="89" spans="2:24" ht="25.5" customHeight="1" thickTop="1">
      <c r="B89" s="20"/>
      <c r="C89" s="20"/>
      <c r="D89" s="20"/>
      <c r="E89" s="20"/>
      <c r="F89" s="20"/>
      <c r="G89" s="20"/>
      <c r="H89" s="444"/>
      <c r="I89" s="449"/>
      <c r="J89" s="446"/>
      <c r="K89" s="446"/>
      <c r="L89" s="438"/>
      <c r="M89" s="438"/>
      <c r="N89" s="438"/>
      <c r="O89" s="454"/>
      <c r="P89" s="454"/>
      <c r="Q89" s="454"/>
      <c r="R89" s="454"/>
      <c r="S89" s="454"/>
      <c r="T89" s="266"/>
      <c r="U89" s="266"/>
      <c r="V89" s="267"/>
      <c r="W89" s="267"/>
      <c r="X89" s="267"/>
    </row>
    <row r="90" spans="2:24" ht="14.5" thickBot="1">
      <c r="B90" s="420"/>
      <c r="C90" s="420"/>
      <c r="D90" s="420"/>
      <c r="E90" s="420"/>
      <c r="F90" s="420"/>
      <c r="G90" s="420"/>
      <c r="H90" s="20"/>
      <c r="I90" s="420"/>
      <c r="J90" s="420"/>
      <c r="K90" s="420"/>
      <c r="L90" s="420"/>
      <c r="M90" s="420"/>
      <c r="N90" s="420"/>
      <c r="O90" s="454"/>
      <c r="P90" s="454"/>
      <c r="Q90" s="454"/>
      <c r="R90" s="454"/>
      <c r="S90" s="454"/>
      <c r="T90" s="266"/>
      <c r="U90" s="266"/>
      <c r="V90" s="267"/>
      <c r="W90" s="267"/>
      <c r="X90" s="267"/>
    </row>
    <row r="91" spans="2:24" ht="19" thickTop="1" thickBot="1">
      <c r="B91" s="425">
        <v>2015</v>
      </c>
      <c r="C91" s="419"/>
      <c r="D91" s="419"/>
      <c r="E91" s="419"/>
      <c r="F91" s="419"/>
      <c r="G91" s="419"/>
      <c r="H91" s="20"/>
      <c r="I91" s="425">
        <v>2014</v>
      </c>
      <c r="J91" s="419"/>
      <c r="K91" s="419"/>
      <c r="L91" s="419"/>
      <c r="M91" s="419"/>
      <c r="N91" s="419"/>
      <c r="O91" s="454"/>
      <c r="P91" s="454"/>
      <c r="Q91" s="454"/>
      <c r="R91" s="454"/>
      <c r="S91" s="454"/>
      <c r="T91" s="266"/>
      <c r="U91" s="266"/>
      <c r="V91" s="267"/>
      <c r="W91" s="267"/>
      <c r="X91" s="267"/>
    </row>
    <row r="92" spans="2:24" ht="26" thickTop="1" thickBot="1">
      <c r="B92" s="424" t="s">
        <v>86</v>
      </c>
      <c r="C92" s="439" t="s">
        <v>200</v>
      </c>
      <c r="D92" s="439" t="s">
        <v>201</v>
      </c>
      <c r="E92" s="439" t="s">
        <v>199</v>
      </c>
      <c r="F92" s="439" t="s">
        <v>197</v>
      </c>
      <c r="G92" s="439" t="s">
        <v>198</v>
      </c>
      <c r="H92" s="20"/>
      <c r="I92" s="424" t="s">
        <v>86</v>
      </c>
      <c r="J92" s="439" t="s">
        <v>282</v>
      </c>
      <c r="K92" s="439" t="s">
        <v>201</v>
      </c>
      <c r="L92" s="439" t="s">
        <v>281</v>
      </c>
      <c r="M92" s="439" t="s">
        <v>197</v>
      </c>
      <c r="N92" s="439" t="s">
        <v>198</v>
      </c>
      <c r="O92" s="454"/>
      <c r="P92" s="454"/>
      <c r="Q92" s="454"/>
      <c r="R92" s="454"/>
      <c r="S92" s="454"/>
      <c r="T92" s="266"/>
      <c r="U92" s="266"/>
      <c r="V92" s="267"/>
      <c r="W92" s="267"/>
      <c r="X92" s="267"/>
    </row>
    <row r="93" spans="2:24" ht="15" customHeight="1" thickTop="1">
      <c r="B93" s="421" t="s">
        <v>202</v>
      </c>
      <c r="C93" s="440">
        <v>4622.0465999999997</v>
      </c>
      <c r="D93" s="440">
        <v>3667.7581</v>
      </c>
      <c r="E93" s="440">
        <v>0.79353600000000002</v>
      </c>
      <c r="F93" s="440">
        <v>0.696909</v>
      </c>
      <c r="G93" s="440">
        <v>0.55302099999999998</v>
      </c>
      <c r="H93" s="20"/>
      <c r="I93" s="421" t="s">
        <v>202</v>
      </c>
      <c r="J93" s="440">
        <v>5630.6709000000001</v>
      </c>
      <c r="K93" s="440">
        <v>4378.6611999999996</v>
      </c>
      <c r="L93" s="440">
        <v>0.77764466752976102</v>
      </c>
      <c r="M93" s="440">
        <v>0.86745695824256996</v>
      </c>
      <c r="N93" s="440">
        <v>0.67457327788892096</v>
      </c>
      <c r="O93" s="454"/>
      <c r="P93" s="454"/>
      <c r="Q93" s="454"/>
      <c r="R93" s="454"/>
      <c r="S93" s="454"/>
      <c r="T93" s="266"/>
      <c r="U93" s="266"/>
      <c r="V93" s="267"/>
      <c r="W93" s="267"/>
      <c r="X93" s="267"/>
    </row>
    <row r="94" spans="2:24" ht="15" customHeight="1">
      <c r="B94" s="421" t="s">
        <v>203</v>
      </c>
      <c r="C94" s="440">
        <v>14652.058999999999</v>
      </c>
      <c r="D94" s="440">
        <v>13633.47</v>
      </c>
      <c r="E94" s="440">
        <v>0.93048200000000003</v>
      </c>
      <c r="F94" s="440">
        <v>2.2092179999999999</v>
      </c>
      <c r="G94" s="440">
        <v>2.0556410000000001</v>
      </c>
      <c r="H94" s="20"/>
      <c r="I94" s="421" t="s">
        <v>203</v>
      </c>
      <c r="J94" s="440">
        <v>14653.086300000001</v>
      </c>
      <c r="K94" s="440">
        <v>13560.334000000001</v>
      </c>
      <c r="L94" s="440">
        <v>0.92542510993059501</v>
      </c>
      <c r="M94" s="440">
        <v>2.2574435438348699</v>
      </c>
      <c r="N94" s="440">
        <v>2.0890949397154999</v>
      </c>
      <c r="O94" s="454"/>
      <c r="P94" s="454"/>
      <c r="Q94" s="454"/>
      <c r="R94" s="454"/>
      <c r="S94" s="454"/>
      <c r="T94" s="266"/>
      <c r="U94" s="266"/>
      <c r="V94" s="267"/>
      <c r="W94" s="267"/>
      <c r="X94" s="267"/>
    </row>
    <row r="95" spans="2:24" s="272" customFormat="1" ht="14.5" customHeight="1">
      <c r="B95" s="421" t="s">
        <v>204</v>
      </c>
      <c r="C95" s="440">
        <v>881.30200000000002</v>
      </c>
      <c r="D95" s="440">
        <v>1175.6975199999999</v>
      </c>
      <c r="E95" s="440">
        <v>1.3340460000000001</v>
      </c>
      <c r="F95" s="440">
        <v>0.13288700000000001</v>
      </c>
      <c r="G95" s="440">
        <v>0.17728099999999999</v>
      </c>
      <c r="H95" s="20"/>
      <c r="I95" s="421" t="s">
        <v>204</v>
      </c>
      <c r="J95" s="440">
        <v>1001.25116</v>
      </c>
      <c r="K95" s="440">
        <v>1286.3931299999999</v>
      </c>
      <c r="L95" s="440">
        <v>1.2847856575766701</v>
      </c>
      <c r="M95" s="440">
        <v>0.154252006752951</v>
      </c>
      <c r="N95" s="440">
        <v>0.198180765928611</v>
      </c>
      <c r="O95" s="455"/>
      <c r="P95" s="455"/>
      <c r="Q95" s="455"/>
      <c r="R95" s="455"/>
      <c r="S95" s="455"/>
      <c r="T95" s="275"/>
      <c r="U95" s="275"/>
      <c r="V95" s="276"/>
      <c r="W95" s="276"/>
      <c r="X95" s="276"/>
    </row>
    <row r="96" spans="2:24" s="272" customFormat="1" ht="26">
      <c r="B96" s="421" t="s">
        <v>205</v>
      </c>
      <c r="C96" s="440">
        <v>1045.23855</v>
      </c>
      <c r="D96" s="440">
        <v>6010.4602999999997</v>
      </c>
      <c r="E96" s="440">
        <v>5.750324</v>
      </c>
      <c r="F96" s="440">
        <v>0.15759500000000001</v>
      </c>
      <c r="G96" s="440">
        <v>0.90622499999999995</v>
      </c>
      <c r="H96" s="20"/>
      <c r="I96" s="421" t="s">
        <v>205</v>
      </c>
      <c r="J96" s="440">
        <v>774.87363000000005</v>
      </c>
      <c r="K96" s="440">
        <v>4305.8182999999999</v>
      </c>
      <c r="L96" s="440">
        <v>5.5568006618059798</v>
      </c>
      <c r="M96" s="440">
        <v>0.119376453364053</v>
      </c>
      <c r="N96" s="440">
        <v>0.66335115505741904</v>
      </c>
      <c r="O96" s="455"/>
      <c r="P96" s="455"/>
      <c r="Q96" s="455"/>
      <c r="R96" s="455"/>
      <c r="S96" s="455"/>
      <c r="T96" s="275"/>
      <c r="U96" s="275"/>
      <c r="V96" s="276"/>
      <c r="W96" s="276"/>
      <c r="X96" s="276"/>
    </row>
    <row r="97" spans="2:24" s="272" customFormat="1" ht="26">
      <c r="B97" s="421" t="s">
        <v>206</v>
      </c>
      <c r="C97" s="440">
        <v>3201.3618999999999</v>
      </c>
      <c r="D97" s="440">
        <v>9541.4698000000008</v>
      </c>
      <c r="E97" s="440">
        <v>2.9804409999999999</v>
      </c>
      <c r="F97" s="440">
        <v>0.48269499999999999</v>
      </c>
      <c r="G97" s="440">
        <v>1.438639</v>
      </c>
      <c r="H97" s="441"/>
      <c r="I97" s="421" t="s">
        <v>206</v>
      </c>
      <c r="J97" s="440">
        <v>3340.5558000000001</v>
      </c>
      <c r="K97" s="440">
        <v>10036.7441</v>
      </c>
      <c r="L97" s="440">
        <v>3.0045132310018601</v>
      </c>
      <c r="M97" s="440">
        <v>0.51464353441569</v>
      </c>
      <c r="N97" s="440">
        <v>1.5462533084015</v>
      </c>
      <c r="O97" s="456"/>
      <c r="P97" s="455"/>
      <c r="Q97" s="455"/>
      <c r="R97" s="455"/>
      <c r="S97" s="455"/>
      <c r="T97" s="275"/>
      <c r="U97" s="275"/>
      <c r="V97" s="276"/>
      <c r="W97" s="276"/>
      <c r="X97" s="276"/>
    </row>
    <row r="98" spans="2:24" s="272" customFormat="1" ht="13">
      <c r="B98" s="421" t="s">
        <v>207</v>
      </c>
      <c r="C98" s="440">
        <v>363.27663100000001</v>
      </c>
      <c r="D98" s="440">
        <v>3007.5512699999999</v>
      </c>
      <c r="E98" s="440">
        <v>8.2789560000000009</v>
      </c>
      <c r="F98" s="440">
        <v>5.4773000000000002E-2</v>
      </c>
      <c r="G98" s="440">
        <v>0.45346199999999998</v>
      </c>
      <c r="H98" s="441"/>
      <c r="I98" s="421" t="s">
        <v>207</v>
      </c>
      <c r="J98" s="440">
        <v>313.39276999999998</v>
      </c>
      <c r="K98" s="440">
        <v>2546.6884</v>
      </c>
      <c r="L98" s="440">
        <v>8.1261874675666608</v>
      </c>
      <c r="M98" s="440">
        <v>4.8281056347905797E-2</v>
      </c>
      <c r="N98" s="440">
        <v>0.39234091501523199</v>
      </c>
      <c r="O98" s="455"/>
      <c r="P98" s="455"/>
      <c r="Q98" s="455"/>
      <c r="R98" s="455"/>
      <c r="S98" s="455"/>
      <c r="T98" s="275"/>
      <c r="U98" s="275"/>
      <c r="V98" s="276"/>
      <c r="W98" s="276"/>
      <c r="X98" s="276"/>
    </row>
    <row r="99" spans="2:24" ht="16.5" customHeight="1" thickBot="1">
      <c r="B99" s="422" t="s">
        <v>209</v>
      </c>
      <c r="C99" s="442">
        <f>C100-C93-C94-C95-C96-C97-C98</f>
        <v>5005.4343190000045</v>
      </c>
      <c r="D99" s="442">
        <f>D100-D93-D94-D95-D96-D97-D98</f>
        <v>9994.2890100000022</v>
      </c>
      <c r="E99" s="442">
        <f>D99/C99</f>
        <v>1.9966876744467363</v>
      </c>
      <c r="F99" s="442" t="s">
        <v>210</v>
      </c>
      <c r="G99" s="442" t="s">
        <v>210</v>
      </c>
      <c r="H99" s="441"/>
      <c r="I99" s="422" t="s">
        <v>209</v>
      </c>
      <c r="J99" s="442">
        <v>3653.2642000000001</v>
      </c>
      <c r="K99" s="442">
        <v>7768.6409999999996</v>
      </c>
      <c r="L99" s="442">
        <v>2.1264930688560701</v>
      </c>
      <c r="M99" s="442">
        <v>0.56281915723195197</v>
      </c>
      <c r="N99" s="442">
        <v>1.1968310368731601</v>
      </c>
      <c r="O99" s="454"/>
      <c r="P99" s="454"/>
      <c r="Q99" s="454"/>
      <c r="R99" s="454"/>
      <c r="S99" s="454"/>
      <c r="T99" s="266"/>
      <c r="U99" s="266"/>
      <c r="V99" s="267"/>
      <c r="W99" s="267"/>
      <c r="X99" s="267"/>
    </row>
    <row r="100" spans="2:24" ht="20.149999999999999" customHeight="1" thickBot="1">
      <c r="B100" s="423" t="s">
        <v>132</v>
      </c>
      <c r="C100" s="443">
        <v>29770.719000000001</v>
      </c>
      <c r="D100" s="443">
        <v>47030.696000000004</v>
      </c>
      <c r="E100" s="443">
        <v>1.5797639999999999</v>
      </c>
      <c r="F100" s="443">
        <v>4.4887889999999997</v>
      </c>
      <c r="G100" s="443">
        <v>7.0911910000000002</v>
      </c>
      <c r="H100" s="441"/>
      <c r="I100" s="423" t="s">
        <v>132</v>
      </c>
      <c r="J100" s="443">
        <f>SUM(J93:J99)</f>
        <v>29367.094760000004</v>
      </c>
      <c r="K100" s="443">
        <f t="shared" ref="K100:N100" si="3">SUM(K93:K99)</f>
        <v>43883.280129999999</v>
      </c>
      <c r="L100" s="443">
        <f t="shared" si="3"/>
        <v>21.801849864267599</v>
      </c>
      <c r="M100" s="443">
        <f t="shared" si="3"/>
        <v>4.5242727101899911</v>
      </c>
      <c r="N100" s="443">
        <f t="shared" si="3"/>
        <v>6.7606253988803431</v>
      </c>
      <c r="O100" s="454"/>
      <c r="P100" s="454"/>
      <c r="Q100" s="454"/>
      <c r="R100" s="454"/>
      <c r="S100" s="454"/>
      <c r="T100" s="266"/>
      <c r="U100" s="266"/>
      <c r="V100" s="267"/>
      <c r="W100" s="267"/>
      <c r="X100" s="267"/>
    </row>
    <row r="101" spans="2:24" ht="13" thickTop="1">
      <c r="B101" s="20"/>
      <c r="C101" s="20"/>
      <c r="D101" s="20"/>
      <c r="E101" s="20"/>
      <c r="F101" s="20"/>
      <c r="G101" s="20"/>
      <c r="H101" s="20"/>
      <c r="I101" s="20"/>
      <c r="J101" s="448"/>
      <c r="K101" s="448"/>
      <c r="L101" s="448"/>
      <c r="M101" s="448"/>
      <c r="N101" s="448"/>
      <c r="O101" s="454"/>
      <c r="P101" s="454"/>
      <c r="Q101" s="454"/>
      <c r="R101" s="454"/>
      <c r="S101" s="454"/>
      <c r="T101" s="266"/>
      <c r="U101" s="266"/>
      <c r="V101" s="267"/>
      <c r="W101" s="267"/>
      <c r="X101" s="267"/>
    </row>
    <row r="102" spans="2:24" ht="30.65" customHeight="1" thickBot="1">
      <c r="B102" s="420"/>
      <c r="C102" s="420"/>
      <c r="D102" s="420"/>
      <c r="E102" s="420"/>
      <c r="F102" s="420"/>
      <c r="G102" s="420"/>
      <c r="H102" s="20"/>
      <c r="I102" s="420"/>
      <c r="J102" s="420"/>
      <c r="K102" s="420"/>
      <c r="L102" s="420"/>
      <c r="M102" s="420"/>
      <c r="N102" s="420"/>
      <c r="O102" s="454"/>
      <c r="P102" s="454"/>
      <c r="Q102" s="454"/>
      <c r="R102" s="454"/>
      <c r="S102" s="454"/>
      <c r="T102" s="266"/>
      <c r="U102" s="266"/>
      <c r="V102" s="267"/>
      <c r="W102" s="267"/>
      <c r="X102" s="267"/>
    </row>
    <row r="103" spans="2:24" ht="19" thickTop="1" thickBot="1">
      <c r="B103" s="425" t="s">
        <v>296</v>
      </c>
      <c r="C103" s="419"/>
      <c r="D103" s="419"/>
      <c r="E103" s="419"/>
      <c r="F103" s="419"/>
      <c r="G103" s="419"/>
      <c r="H103" s="20"/>
      <c r="I103" s="425" t="s">
        <v>295</v>
      </c>
      <c r="J103" s="419"/>
      <c r="K103" s="419"/>
      <c r="L103" s="419"/>
      <c r="M103" s="419"/>
      <c r="N103" s="419"/>
      <c r="O103" s="266"/>
      <c r="P103" s="266"/>
      <c r="Q103" s="266"/>
      <c r="R103" s="266"/>
      <c r="S103" s="266"/>
      <c r="T103" s="266"/>
      <c r="U103" s="266"/>
      <c r="V103" s="267"/>
      <c r="W103" s="267"/>
      <c r="X103" s="267"/>
    </row>
    <row r="104" spans="2:24" ht="26" thickTop="1" thickBot="1">
      <c r="B104" s="424" t="s">
        <v>86</v>
      </c>
      <c r="C104" s="439" t="s">
        <v>200</v>
      </c>
      <c r="D104" s="439" t="s">
        <v>201</v>
      </c>
      <c r="E104" s="439" t="s">
        <v>199</v>
      </c>
      <c r="F104" s="439" t="s">
        <v>197</v>
      </c>
      <c r="G104" s="439" t="s">
        <v>198</v>
      </c>
      <c r="H104" s="20"/>
      <c r="I104" s="424"/>
      <c r="J104" s="439" t="s">
        <v>282</v>
      </c>
      <c r="K104" s="439" t="s">
        <v>201</v>
      </c>
      <c r="L104" s="439" t="s">
        <v>281</v>
      </c>
      <c r="M104" s="439" t="s">
        <v>197</v>
      </c>
      <c r="N104" s="439" t="s">
        <v>198</v>
      </c>
      <c r="O104" s="266"/>
      <c r="P104" s="266"/>
      <c r="Q104" s="266"/>
      <c r="R104" s="266"/>
      <c r="S104" s="266"/>
      <c r="T104" s="266"/>
      <c r="U104" s="266"/>
      <c r="V104" s="267"/>
      <c r="W104" s="267"/>
      <c r="X104" s="267"/>
    </row>
    <row r="105" spans="2:24" s="272" customFormat="1" ht="16.5" customHeight="1" thickTop="1">
      <c r="B105" s="421" t="s">
        <v>202</v>
      </c>
      <c r="C105" s="440">
        <v>5609.4706000000006</v>
      </c>
      <c r="D105" s="440">
        <v>4501.0702000000001</v>
      </c>
      <c r="E105" s="440">
        <v>0.80240552468534188</v>
      </c>
      <c r="F105" s="440">
        <v>0.66336688701500657</v>
      </c>
      <c r="G105" s="440">
        <v>0.82672273134602547</v>
      </c>
      <c r="H105" s="20"/>
      <c r="I105" s="421" t="s">
        <v>202</v>
      </c>
      <c r="J105" s="440">
        <v>6087.4332000000004</v>
      </c>
      <c r="K105" s="440">
        <v>4831.3764000000001</v>
      </c>
      <c r="L105" s="440">
        <v>0.79366400000000004</v>
      </c>
      <c r="M105" s="440">
        <v>0.87782499999999997</v>
      </c>
      <c r="N105" s="440">
        <v>0.69669000000000003</v>
      </c>
      <c r="O105" s="275"/>
      <c r="P105" s="275"/>
      <c r="Q105" s="275"/>
      <c r="R105" s="275"/>
      <c r="S105" s="275"/>
      <c r="T105" s="275"/>
      <c r="U105" s="275"/>
      <c r="V105" s="276"/>
      <c r="W105" s="276"/>
      <c r="X105" s="276"/>
    </row>
    <row r="106" spans="2:24" s="272" customFormat="1" ht="17.5" customHeight="1">
      <c r="B106" s="421" t="s">
        <v>203</v>
      </c>
      <c r="C106" s="440">
        <v>13908.7678</v>
      </c>
      <c r="D106" s="440">
        <v>12818.3642</v>
      </c>
      <c r="E106" s="440">
        <v>0.92160314877066252</v>
      </c>
      <c r="F106" s="440">
        <v>1.8891681262777469</v>
      </c>
      <c r="G106" s="440">
        <v>2.0498716055796153</v>
      </c>
      <c r="H106" s="20"/>
      <c r="I106" s="421" t="s">
        <v>203</v>
      </c>
      <c r="J106" s="440">
        <v>15345.954900000001</v>
      </c>
      <c r="K106" s="440">
        <v>15882.018700000001</v>
      </c>
      <c r="L106" s="440">
        <v>1.034932</v>
      </c>
      <c r="M106" s="440">
        <v>2.2130139999999998</v>
      </c>
      <c r="N106" s="440">
        <v>2.2903280000000001</v>
      </c>
      <c r="O106" s="275"/>
      <c r="P106" s="275"/>
      <c r="Q106" s="275"/>
      <c r="R106" s="275"/>
      <c r="S106" s="275"/>
      <c r="T106" s="275"/>
      <c r="U106" s="275"/>
      <c r="V106" s="276"/>
      <c r="W106" s="276"/>
      <c r="X106" s="276"/>
    </row>
    <row r="107" spans="2:24" s="272" customFormat="1" ht="13.5" customHeight="1">
      <c r="B107" s="421" t="s">
        <v>204</v>
      </c>
      <c r="C107" s="440">
        <v>990.00030000000004</v>
      </c>
      <c r="D107" s="440">
        <v>1300.11824</v>
      </c>
      <c r="E107" s="440">
        <v>1.313250349520096</v>
      </c>
      <c r="F107" s="440">
        <v>0.19161118385139364</v>
      </c>
      <c r="G107" s="440">
        <v>0.1459060596644155</v>
      </c>
      <c r="H107" s="20"/>
      <c r="I107" s="421" t="s">
        <v>204</v>
      </c>
      <c r="J107" s="440">
        <v>1343.6420599999999</v>
      </c>
      <c r="K107" s="440">
        <v>1939.8467000000001</v>
      </c>
      <c r="L107" s="440">
        <v>1.4437230000000001</v>
      </c>
      <c r="M107" s="440">
        <v>0.19376699999999999</v>
      </c>
      <c r="N107" s="440">
        <v>0.27975299999999997</v>
      </c>
      <c r="O107" s="275"/>
      <c r="P107" s="275"/>
      <c r="Q107" s="275"/>
      <c r="R107" s="275"/>
      <c r="S107" s="275"/>
      <c r="T107" s="275"/>
      <c r="U107" s="275"/>
      <c r="V107" s="276"/>
      <c r="W107" s="276"/>
      <c r="X107" s="276"/>
    </row>
    <row r="108" spans="2:24" s="272" customFormat="1" ht="26">
      <c r="B108" s="421" t="s">
        <v>205</v>
      </c>
      <c r="C108" s="440">
        <v>924.21321</v>
      </c>
      <c r="D108" s="440">
        <v>5685.4099000000006</v>
      </c>
      <c r="E108" s="440">
        <v>6.1516215506160101</v>
      </c>
      <c r="F108" s="440">
        <v>0.83791465122390218</v>
      </c>
      <c r="G108" s="440">
        <v>0.13621037060382804</v>
      </c>
      <c r="H108" s="20"/>
      <c r="I108" s="421" t="s">
        <v>205</v>
      </c>
      <c r="J108" s="440">
        <v>412.72503999999998</v>
      </c>
      <c r="K108" s="440">
        <v>2731.7950999999998</v>
      </c>
      <c r="L108" s="440">
        <v>6.6189229999999997</v>
      </c>
      <c r="M108" s="440">
        <v>5.9520999999999998E-2</v>
      </c>
      <c r="N108" s="440">
        <v>0.39396700000000001</v>
      </c>
      <c r="O108" s="275"/>
      <c r="P108" s="275"/>
      <c r="Q108" s="275"/>
      <c r="R108" s="275"/>
      <c r="S108" s="275"/>
      <c r="T108" s="275"/>
      <c r="U108" s="275"/>
      <c r="V108" s="276"/>
      <c r="W108" s="276"/>
      <c r="X108" s="276"/>
    </row>
    <row r="109" spans="2:24" ht="26">
      <c r="B109" s="421" t="s">
        <v>206</v>
      </c>
      <c r="C109" s="440">
        <v>3317.4769000000001</v>
      </c>
      <c r="D109" s="440">
        <v>10617.370299999999</v>
      </c>
      <c r="E109" s="440">
        <v>3.2004353368670024</v>
      </c>
      <c r="F109" s="440">
        <v>1.5647860555910869</v>
      </c>
      <c r="G109" s="440">
        <v>0.48892912709897168</v>
      </c>
      <c r="H109" s="441"/>
      <c r="I109" s="421" t="s">
        <v>206</v>
      </c>
      <c r="J109" s="440">
        <v>3194.6460000000002</v>
      </c>
      <c r="K109" s="440">
        <v>10933.164500000001</v>
      </c>
      <c r="L109" s="440">
        <v>3.4223400000000002</v>
      </c>
      <c r="M109" s="440">
        <v>0.4607</v>
      </c>
      <c r="N109" s="440">
        <v>1.5766560000000001</v>
      </c>
      <c r="O109" s="266"/>
      <c r="P109" s="266"/>
      <c r="Q109" s="266"/>
      <c r="R109" s="266"/>
      <c r="S109" s="266"/>
      <c r="T109" s="266"/>
      <c r="U109" s="266"/>
      <c r="V109" s="267"/>
      <c r="W109" s="267"/>
      <c r="X109" s="267"/>
    </row>
    <row r="110" spans="2:24" ht="26.25" customHeight="1">
      <c r="B110" s="421" t="s">
        <v>207</v>
      </c>
      <c r="C110" s="440">
        <v>327.80848999999995</v>
      </c>
      <c r="D110" s="440">
        <v>2828.7244000000001</v>
      </c>
      <c r="E110" s="440">
        <v>8.6291981028313227</v>
      </c>
      <c r="F110" s="440">
        <v>0.41689687475911663</v>
      </c>
      <c r="G110" s="440">
        <v>4.831235414821787E-2</v>
      </c>
      <c r="H110" s="441"/>
      <c r="I110" s="421" t="s">
        <v>207</v>
      </c>
      <c r="J110" s="440">
        <v>374.34742</v>
      </c>
      <c r="K110" s="440">
        <v>3312.1109000000001</v>
      </c>
      <c r="L110" s="440">
        <v>8.8476929999999996</v>
      </c>
      <c r="M110" s="440">
        <v>5.3988000000000001E-2</v>
      </c>
      <c r="N110" s="440">
        <v>0.47767500000000002</v>
      </c>
    </row>
    <row r="111" spans="2:24" ht="13.5" thickBot="1">
      <c r="B111" s="422" t="s">
        <v>209</v>
      </c>
      <c r="C111" s="442">
        <v>4372.1548999999995</v>
      </c>
      <c r="D111" s="442">
        <v>8613.8436000000002</v>
      </c>
      <c r="E111" s="442">
        <v>1.9701597489146601</v>
      </c>
      <c r="F111" s="442">
        <v>1.2695066640298427</v>
      </c>
      <c r="G111" s="442">
        <v>0.64436737413257994</v>
      </c>
      <c r="H111" s="441"/>
      <c r="I111" s="422" t="s">
        <v>209</v>
      </c>
      <c r="J111" s="442">
        <v>3043.2682</v>
      </c>
      <c r="K111" s="442">
        <v>7926.0045</v>
      </c>
      <c r="L111" s="442">
        <v>2.604438</v>
      </c>
      <c r="M111" s="442">
        <v>0.43884800000000002</v>
      </c>
      <c r="N111" s="442">
        <v>1.142979</v>
      </c>
    </row>
    <row r="112" spans="2:24" ht="21.65" customHeight="1" thickBot="1">
      <c r="B112" s="423" t="s">
        <v>132</v>
      </c>
      <c r="C112" s="443">
        <f>SUM(C105:C111)</f>
        <v>29449.892200000002</v>
      </c>
      <c r="D112" s="443">
        <f t="shared" ref="D112" si="4">SUM(D105:D111)</f>
        <v>46364.900840000002</v>
      </c>
      <c r="E112" s="443">
        <f t="shared" ref="E112" si="5">SUM(E105:E111)</f>
        <v>22.988673762205096</v>
      </c>
      <c r="F112" s="443">
        <f t="shared" ref="F112" si="6">SUM(F105:F111)</f>
        <v>6.8332504427480956</v>
      </c>
      <c r="G112" s="443">
        <f t="shared" ref="G112" si="7">SUM(G105:G111)</f>
        <v>4.340319622573654</v>
      </c>
      <c r="H112" s="441"/>
      <c r="I112" s="423" t="s">
        <v>132</v>
      </c>
      <c r="J112" s="443">
        <v>29802.016</v>
      </c>
      <c r="K112" s="443">
        <v>47556.317999999999</v>
      </c>
      <c r="L112" s="443">
        <v>1.595742</v>
      </c>
      <c r="M112" s="443">
        <v>4.2976619999999999</v>
      </c>
      <c r="N112" s="443">
        <v>6.8580490000000003</v>
      </c>
    </row>
    <row r="113" spans="1:24" ht="13.5" thickTop="1">
      <c r="B113" s="462"/>
      <c r="C113" s="463"/>
      <c r="D113" s="463"/>
      <c r="E113" s="463"/>
      <c r="F113" s="463"/>
      <c r="G113" s="463"/>
      <c r="H113" s="441"/>
      <c r="I113" s="462"/>
      <c r="J113" s="463"/>
      <c r="K113" s="463"/>
      <c r="L113" s="463"/>
      <c r="M113" s="463"/>
      <c r="N113" s="463"/>
    </row>
    <row r="114" spans="1:24" ht="13">
      <c r="B114" s="462"/>
      <c r="C114" s="463"/>
      <c r="D114" s="463"/>
      <c r="E114" s="463"/>
      <c r="F114" s="463"/>
      <c r="G114" s="463"/>
      <c r="H114" s="441"/>
      <c r="I114" s="462"/>
      <c r="J114" s="463"/>
      <c r="K114" s="463"/>
      <c r="L114" s="463"/>
      <c r="M114" s="463"/>
      <c r="N114" s="463"/>
    </row>
    <row r="115" spans="1:24" ht="13">
      <c r="B115" s="426" t="s">
        <v>297</v>
      </c>
      <c r="C115" s="463"/>
      <c r="D115" s="463"/>
      <c r="E115" s="463"/>
      <c r="F115" s="463"/>
      <c r="G115" s="463"/>
      <c r="H115" s="441"/>
      <c r="I115" s="462"/>
      <c r="J115" s="463"/>
      <c r="K115" s="463"/>
      <c r="L115" s="463"/>
      <c r="M115" s="463"/>
      <c r="N115" s="463"/>
    </row>
    <row r="116" spans="1:24">
      <c r="B116" s="426" t="s">
        <v>298</v>
      </c>
      <c r="C116" s="20"/>
      <c r="D116" s="20"/>
      <c r="E116" s="20"/>
      <c r="F116" s="20"/>
      <c r="G116" s="20"/>
      <c r="H116" s="20"/>
      <c r="I116" s="20"/>
      <c r="J116" s="450"/>
      <c r="K116" s="450"/>
      <c r="L116" s="450"/>
      <c r="M116" s="450"/>
      <c r="N116" s="450"/>
      <c r="Q116" s="299"/>
      <c r="R116" s="300"/>
      <c r="S116" s="301"/>
      <c r="T116" s="301"/>
      <c r="U116" s="301"/>
      <c r="V116" s="296"/>
    </row>
    <row r="117" spans="1:24">
      <c r="B117" s="451" t="s">
        <v>314</v>
      </c>
      <c r="C117" s="20"/>
      <c r="D117" s="20"/>
      <c r="E117" s="20"/>
      <c r="F117" s="20"/>
      <c r="G117" s="20"/>
      <c r="H117" s="20"/>
      <c r="I117" s="20"/>
      <c r="J117" s="450"/>
      <c r="K117" s="450"/>
      <c r="L117" s="450"/>
      <c r="M117" s="450"/>
      <c r="N117" s="450"/>
      <c r="Q117" s="299"/>
      <c r="R117" s="300"/>
      <c r="S117" s="301"/>
      <c r="T117" s="301"/>
      <c r="U117" s="301"/>
      <c r="V117" s="296"/>
    </row>
    <row r="118" spans="1:24">
      <c r="B118" s="452" t="s">
        <v>283</v>
      </c>
      <c r="C118" s="20"/>
      <c r="D118" s="20"/>
      <c r="E118" s="20"/>
      <c r="F118" s="20"/>
      <c r="G118" s="20"/>
      <c r="H118" s="20"/>
      <c r="I118" s="20"/>
      <c r="J118" s="450"/>
      <c r="K118" s="450"/>
      <c r="L118" s="450"/>
      <c r="M118" s="450"/>
      <c r="N118" s="450"/>
      <c r="Q118" s="299"/>
      <c r="R118" s="300"/>
      <c r="S118" s="301"/>
      <c r="T118" s="301"/>
      <c r="U118" s="301"/>
      <c r="V118" s="296"/>
    </row>
    <row r="119" spans="1:24">
      <c r="E119" s="20"/>
      <c r="F119" s="20"/>
      <c r="G119" s="20"/>
      <c r="H119" s="20"/>
      <c r="I119" s="20"/>
      <c r="J119" s="450"/>
      <c r="K119" s="450"/>
      <c r="L119" s="450"/>
      <c r="M119" s="450"/>
      <c r="N119" s="450"/>
      <c r="Q119" s="299"/>
      <c r="R119" s="300"/>
      <c r="S119" s="301"/>
      <c r="T119" s="301"/>
      <c r="U119" s="301"/>
      <c r="V119" s="296"/>
    </row>
    <row r="120" spans="1:24" ht="47.5" customHeight="1">
      <c r="A120" s="597" t="s">
        <v>189</v>
      </c>
      <c r="B120" s="597"/>
      <c r="C120" s="597"/>
      <c r="D120" s="597"/>
      <c r="E120" s="597"/>
      <c r="F120" s="597"/>
      <c r="G120" s="597"/>
      <c r="H120" s="597"/>
      <c r="I120" s="597"/>
      <c r="J120" s="597"/>
      <c r="K120" s="597"/>
      <c r="L120" s="597"/>
      <c r="M120" s="597"/>
      <c r="N120" s="597"/>
      <c r="O120" s="267"/>
      <c r="P120" s="267"/>
      <c r="Q120" s="267"/>
      <c r="R120" s="267"/>
      <c r="S120" s="301"/>
      <c r="T120" s="301"/>
      <c r="U120" s="301"/>
      <c r="V120" s="296"/>
    </row>
    <row r="121" spans="1:24">
      <c r="C121" s="117"/>
      <c r="L121" s="266"/>
      <c r="M121" s="266"/>
      <c r="N121" s="266"/>
      <c r="O121" s="267"/>
      <c r="P121" s="267"/>
      <c r="Q121" s="267"/>
      <c r="R121" s="267"/>
      <c r="S121" s="301"/>
      <c r="T121" s="301"/>
      <c r="U121" s="301"/>
      <c r="V121" s="296"/>
    </row>
    <row r="122" spans="1:24" ht="18" customHeight="1">
      <c r="B122" s="575" t="s">
        <v>211</v>
      </c>
      <c r="C122" s="576"/>
      <c r="D122" s="576"/>
      <c r="E122" s="576"/>
      <c r="F122" s="576"/>
      <c r="G122" s="576"/>
      <c r="H122" s="576"/>
      <c r="I122" s="576"/>
      <c r="J122" s="576"/>
      <c r="K122" s="576"/>
      <c r="L122" s="576"/>
      <c r="M122" s="576"/>
      <c r="N122" s="576"/>
      <c r="O122" s="267"/>
      <c r="P122" s="267"/>
      <c r="Q122" s="267"/>
      <c r="R122" s="267"/>
      <c r="S122" s="301"/>
      <c r="T122" s="301"/>
      <c r="U122" s="301"/>
      <c r="V122" s="296"/>
    </row>
    <row r="123" spans="1:24" ht="18.75" customHeight="1" thickBot="1">
      <c r="B123" s="420"/>
      <c r="C123" s="420"/>
      <c r="D123" s="420"/>
      <c r="E123" s="420"/>
      <c r="F123" s="420"/>
      <c r="G123" s="420"/>
      <c r="I123" s="420"/>
      <c r="J123" s="420"/>
      <c r="K123" s="420"/>
      <c r="L123" s="420"/>
      <c r="M123" s="420"/>
      <c r="N123" s="420"/>
      <c r="O123" s="267"/>
      <c r="P123" s="267"/>
      <c r="Q123" s="267"/>
      <c r="R123" s="267"/>
      <c r="S123" s="303"/>
      <c r="T123" s="303"/>
      <c r="U123" s="303"/>
      <c r="V123" s="297"/>
      <c r="W123" s="267"/>
      <c r="X123" s="267"/>
    </row>
    <row r="124" spans="1:24" ht="18.75" customHeight="1" thickTop="1" thickBot="1">
      <c r="B124" s="425" t="s">
        <v>294</v>
      </c>
      <c r="C124" s="419"/>
      <c r="D124" s="419"/>
      <c r="E124" s="419"/>
      <c r="F124" s="419"/>
      <c r="G124" s="419"/>
      <c r="H124" s="20"/>
      <c r="I124" s="425" t="s">
        <v>293</v>
      </c>
      <c r="J124" s="419"/>
      <c r="K124" s="419"/>
      <c r="L124" s="419"/>
      <c r="M124" s="419"/>
      <c r="N124" s="419"/>
      <c r="O124" s="267"/>
      <c r="P124" s="267"/>
      <c r="Q124" s="267"/>
      <c r="R124" s="267"/>
      <c r="S124" s="303"/>
      <c r="T124" s="303"/>
      <c r="U124" s="303"/>
      <c r="V124" s="297"/>
      <c r="W124" s="267"/>
      <c r="X124" s="267"/>
    </row>
    <row r="125" spans="1:24" ht="26" thickTop="1" thickBot="1">
      <c r="B125" s="424" t="s">
        <v>86</v>
      </c>
      <c r="C125" s="439" t="s">
        <v>200</v>
      </c>
      <c r="D125" s="439" t="s">
        <v>201</v>
      </c>
      <c r="E125" s="439" t="s">
        <v>199</v>
      </c>
      <c r="F125" s="439" t="s">
        <v>197</v>
      </c>
      <c r="G125" s="439" t="s">
        <v>198</v>
      </c>
      <c r="H125" s="20"/>
      <c r="I125" s="424" t="s">
        <v>86</v>
      </c>
      <c r="J125" s="439" t="s">
        <v>282</v>
      </c>
      <c r="K125" s="439" t="s">
        <v>201</v>
      </c>
      <c r="L125" s="439" t="s">
        <v>281</v>
      </c>
      <c r="M125" s="439" t="s">
        <v>197</v>
      </c>
      <c r="N125" s="439" t="s">
        <v>198</v>
      </c>
      <c r="O125" s="438"/>
      <c r="P125" s="266"/>
      <c r="Q125" s="299"/>
      <c r="R125" s="302"/>
      <c r="S125" s="303"/>
      <c r="T125" s="303"/>
      <c r="U125" s="303"/>
      <c r="V125" s="297"/>
      <c r="W125" s="267"/>
      <c r="X125" s="267"/>
    </row>
    <row r="126" spans="1:24" ht="18.649999999999999" customHeight="1" thickTop="1">
      <c r="B126" s="421" t="s">
        <v>202</v>
      </c>
      <c r="C126" s="440">
        <v>8168.5627999999997</v>
      </c>
      <c r="D126" s="440">
        <v>6482.2182000000003</v>
      </c>
      <c r="E126" s="440">
        <v>0.79355699999999996</v>
      </c>
      <c r="F126" s="440">
        <v>1.1656299999999999</v>
      </c>
      <c r="G126" s="440">
        <v>0.92499100000000001</v>
      </c>
      <c r="H126" s="20"/>
      <c r="I126" s="421" t="s">
        <v>202</v>
      </c>
      <c r="J126" s="440">
        <v>7368.3333000000002</v>
      </c>
      <c r="K126" s="440">
        <v>7225.7524000000003</v>
      </c>
      <c r="L126" s="440">
        <v>0.98065000000000002</v>
      </c>
      <c r="M126" s="440">
        <v>1.0516730000000001</v>
      </c>
      <c r="N126" s="440">
        <v>1.0316749999999999</v>
      </c>
      <c r="O126" s="438"/>
      <c r="P126" s="266"/>
      <c r="Q126" s="299"/>
      <c r="R126" s="302"/>
      <c r="S126" s="303"/>
      <c r="T126" s="303"/>
      <c r="U126" s="303"/>
      <c r="V126" s="297"/>
      <c r="W126" s="267"/>
      <c r="X126" s="267"/>
    </row>
    <row r="127" spans="1:24" ht="18.649999999999999" customHeight="1">
      <c r="B127" s="421" t="s">
        <v>203</v>
      </c>
      <c r="C127" s="440">
        <v>14604.6309</v>
      </c>
      <c r="D127" s="440">
        <v>14964.658600000001</v>
      </c>
      <c r="E127" s="440">
        <v>1.0246519999999999</v>
      </c>
      <c r="F127" s="440">
        <v>2.0839699999999999</v>
      </c>
      <c r="G127" s="440">
        <v>2.135348</v>
      </c>
      <c r="H127" s="20"/>
      <c r="I127" s="421" t="s">
        <v>203</v>
      </c>
      <c r="J127" s="440">
        <v>14822.325999999999</v>
      </c>
      <c r="K127" s="440">
        <v>15119.8493</v>
      </c>
      <c r="L127" s="440">
        <v>1.020073</v>
      </c>
      <c r="M127" s="440">
        <v>2.115907</v>
      </c>
      <c r="N127" s="440">
        <v>2.1584180000000002</v>
      </c>
      <c r="O127" s="438"/>
      <c r="P127" s="266"/>
      <c r="Q127" s="299"/>
      <c r="R127" s="302"/>
      <c r="S127" s="303"/>
      <c r="T127" s="303"/>
      <c r="U127" s="303"/>
      <c r="V127" s="297"/>
      <c r="W127" s="267"/>
      <c r="X127" s="267"/>
    </row>
    <row r="128" spans="1:24" ht="19.5" customHeight="1">
      <c r="B128" s="421" t="s">
        <v>204</v>
      </c>
      <c r="C128" s="440">
        <v>1673.6630500000001</v>
      </c>
      <c r="D128" s="440">
        <v>2148.0590000000002</v>
      </c>
      <c r="E128" s="440">
        <v>1.2834479999999999</v>
      </c>
      <c r="F128" s="440">
        <v>0.23883099999999999</v>
      </c>
      <c r="G128" s="440">
        <v>0.306529</v>
      </c>
      <c r="H128" s="20"/>
      <c r="I128" s="421" t="s">
        <v>204</v>
      </c>
      <c r="J128" s="440">
        <v>1383.7091700000001</v>
      </c>
      <c r="K128" s="440">
        <v>1756.9046599999999</v>
      </c>
      <c r="L128" s="440">
        <v>1.2697069999999999</v>
      </c>
      <c r="M128" s="440">
        <v>0.19747600000000001</v>
      </c>
      <c r="N128" s="440">
        <v>0.25072699999999998</v>
      </c>
      <c r="O128" s="438"/>
      <c r="P128" s="266"/>
      <c r="Q128" s="299"/>
      <c r="R128" s="302"/>
      <c r="S128" s="303"/>
      <c r="T128" s="303"/>
      <c r="U128" s="303"/>
      <c r="V128" s="297"/>
      <c r="W128" s="267"/>
      <c r="X128" s="267"/>
    </row>
    <row r="129" spans="2:24" ht="26">
      <c r="B129" s="421" t="s">
        <v>205</v>
      </c>
      <c r="C129" s="440">
        <v>311.41311000000002</v>
      </c>
      <c r="D129" s="440">
        <v>1957.78271</v>
      </c>
      <c r="E129" s="440">
        <v>6.2867699999999997</v>
      </c>
      <c r="F129" s="440">
        <v>4.444E-2</v>
      </c>
      <c r="G129" s="440">
        <v>0.27937699999999999</v>
      </c>
      <c r="H129" s="20"/>
      <c r="I129" s="421" t="s">
        <v>205</v>
      </c>
      <c r="J129" s="440">
        <v>164.54038700000001</v>
      </c>
      <c r="K129" s="440">
        <v>1186.3927200000001</v>
      </c>
      <c r="L129" s="440">
        <v>7.2103440000000001</v>
      </c>
      <c r="M129" s="440">
        <v>2.3479E-2</v>
      </c>
      <c r="N129" s="440">
        <v>0.169298</v>
      </c>
      <c r="O129" s="438"/>
      <c r="P129" s="266"/>
      <c r="Q129" s="299"/>
      <c r="R129" s="302"/>
      <c r="S129" s="303"/>
      <c r="T129" s="303"/>
      <c r="U129" s="303"/>
      <c r="V129" s="297"/>
      <c r="W129" s="267"/>
      <c r="X129" s="267"/>
    </row>
    <row r="130" spans="2:24" ht="26">
      <c r="B130" s="421" t="s">
        <v>206</v>
      </c>
      <c r="C130" s="440">
        <v>2888.8625999999999</v>
      </c>
      <c r="D130" s="440">
        <v>9401.4732000000004</v>
      </c>
      <c r="E130" s="440">
        <v>3.2543859999999998</v>
      </c>
      <c r="F130" s="440">
        <v>0.41222799999999998</v>
      </c>
      <c r="G130" s="440">
        <v>1.341547</v>
      </c>
      <c r="H130" s="441"/>
      <c r="I130" s="421" t="s">
        <v>206</v>
      </c>
      <c r="J130" s="440">
        <v>2850.6756999999998</v>
      </c>
      <c r="K130" s="440">
        <v>9723.5190000000002</v>
      </c>
      <c r="L130" s="440">
        <v>3.410952</v>
      </c>
      <c r="M130" s="440">
        <v>0.40689700000000001</v>
      </c>
      <c r="N130" s="440">
        <v>1.3878900000000001</v>
      </c>
      <c r="O130" s="438"/>
      <c r="P130" s="266"/>
      <c r="Q130" s="299"/>
      <c r="R130" s="302"/>
      <c r="S130" s="303"/>
      <c r="T130" s="303"/>
      <c r="U130" s="303"/>
      <c r="V130" s="297"/>
      <c r="W130" s="267"/>
      <c r="X130" s="267"/>
    </row>
    <row r="131" spans="2:24" ht="30" customHeight="1">
      <c r="B131" s="421" t="s">
        <v>207</v>
      </c>
      <c r="C131" s="440">
        <v>543.90994999999998</v>
      </c>
      <c r="D131" s="440">
        <v>4594.5837000000001</v>
      </c>
      <c r="E131" s="440">
        <v>8.4473240000000001</v>
      </c>
      <c r="F131" s="440">
        <v>7.7616000000000004E-2</v>
      </c>
      <c r="G131" s="440">
        <v>0.65564299999999998</v>
      </c>
      <c r="H131" s="441"/>
      <c r="I131" s="421" t="s">
        <v>207</v>
      </c>
      <c r="J131" s="440">
        <v>371.81441999999998</v>
      </c>
      <c r="K131" s="440">
        <v>3038.4502000000002</v>
      </c>
      <c r="L131" s="440">
        <v>8.1719539999999995</v>
      </c>
      <c r="M131" s="440">
        <v>5.3074000000000003E-2</v>
      </c>
      <c r="N131" s="440">
        <v>0.43368600000000002</v>
      </c>
      <c r="O131" s="438"/>
      <c r="P131" s="266"/>
      <c r="Q131" s="299"/>
      <c r="R131" s="302"/>
      <c r="S131" s="303"/>
      <c r="T131" s="303"/>
      <c r="U131" s="303"/>
      <c r="V131" s="297"/>
      <c r="W131" s="267"/>
      <c r="X131" s="267"/>
    </row>
    <row r="132" spans="2:24" ht="15" customHeight="1" thickBot="1">
      <c r="B132" s="422" t="s">
        <v>209</v>
      </c>
      <c r="C132" s="442">
        <v>2674.0057000000002</v>
      </c>
      <c r="D132" s="442">
        <v>7518.3307999999997</v>
      </c>
      <c r="E132" s="442">
        <v>2.811636</v>
      </c>
      <c r="F132" s="442">
        <v>0.38156200000000001</v>
      </c>
      <c r="G132" s="442">
        <v>1.0728150000000001</v>
      </c>
      <c r="H132" s="441"/>
      <c r="I132" s="422" t="s">
        <v>209</v>
      </c>
      <c r="J132" s="442">
        <v>2732.4823000000001</v>
      </c>
      <c r="K132" s="442">
        <v>7191.3881000000001</v>
      </c>
      <c r="L132" s="442">
        <v>2.631815</v>
      </c>
      <c r="M132" s="442">
        <v>0.390011</v>
      </c>
      <c r="N132" s="442">
        <v>1.0264359999999999</v>
      </c>
      <c r="O132" s="438"/>
      <c r="P132" s="266"/>
      <c r="Q132" s="299"/>
      <c r="R132" s="302"/>
      <c r="S132" s="303"/>
      <c r="T132" s="303"/>
      <c r="U132" s="303"/>
      <c r="V132" s="297"/>
      <c r="W132" s="267"/>
      <c r="X132" s="267"/>
    </row>
    <row r="133" spans="2:24" ht="18.75" customHeight="1" thickBot="1">
      <c r="B133" s="423" t="s">
        <v>132</v>
      </c>
      <c r="C133" s="443">
        <v>30865.050999999999</v>
      </c>
      <c r="D133" s="443">
        <v>47067.106</v>
      </c>
      <c r="E133" s="443">
        <v>1.524932</v>
      </c>
      <c r="F133" s="443">
        <v>4.4042770000000004</v>
      </c>
      <c r="G133" s="443">
        <v>6.7162499999999996</v>
      </c>
      <c r="H133" s="441"/>
      <c r="I133" s="423" t="s">
        <v>132</v>
      </c>
      <c r="J133" s="443">
        <v>29693.881000000001</v>
      </c>
      <c r="K133" s="443">
        <v>45242.256000000001</v>
      </c>
      <c r="L133" s="443">
        <v>1.523622</v>
      </c>
      <c r="M133" s="443">
        <v>4.2385169999999999</v>
      </c>
      <c r="N133" s="443">
        <v>6.4581289999999996</v>
      </c>
      <c r="O133" s="438"/>
      <c r="P133" s="266"/>
      <c r="Q133" s="299"/>
      <c r="R133" s="302"/>
      <c r="S133" s="303"/>
      <c r="T133" s="303"/>
      <c r="U133" s="303"/>
      <c r="V133" s="297"/>
      <c r="W133" s="267"/>
      <c r="X133" s="267"/>
    </row>
    <row r="134" spans="2:24" ht="13" thickTop="1">
      <c r="B134" s="20"/>
      <c r="C134" s="20"/>
      <c r="D134" s="20"/>
      <c r="E134" s="20"/>
      <c r="F134" s="20"/>
      <c r="G134" s="20"/>
      <c r="H134" s="444"/>
      <c r="I134" s="445"/>
      <c r="J134" s="438"/>
      <c r="K134" s="438"/>
      <c r="L134" s="446"/>
      <c r="M134" s="447"/>
      <c r="N134" s="447"/>
      <c r="O134" s="438"/>
      <c r="P134" s="266"/>
      <c r="Q134" s="299"/>
      <c r="R134" s="302"/>
      <c r="S134" s="303"/>
      <c r="T134" s="303"/>
      <c r="U134" s="303"/>
      <c r="V134" s="297"/>
      <c r="W134" s="267"/>
      <c r="X134" s="267"/>
    </row>
    <row r="135" spans="2:24">
      <c r="B135" s="20"/>
      <c r="C135" s="20"/>
      <c r="D135" s="20"/>
      <c r="E135" s="20"/>
      <c r="F135" s="20"/>
      <c r="G135" s="20"/>
      <c r="H135" s="444"/>
      <c r="I135" s="445"/>
      <c r="J135" s="438"/>
      <c r="K135" s="438"/>
      <c r="L135" s="446"/>
      <c r="M135" s="447"/>
      <c r="N135" s="447"/>
      <c r="O135" s="438"/>
      <c r="P135" s="266"/>
      <c r="Q135" s="299"/>
      <c r="R135" s="302"/>
      <c r="S135" s="303"/>
      <c r="T135" s="303"/>
      <c r="U135" s="303"/>
      <c r="V135" s="297"/>
      <c r="W135" s="267"/>
      <c r="X135" s="267"/>
    </row>
    <row r="136" spans="2:24" ht="14.5" thickBot="1">
      <c r="B136" s="420"/>
      <c r="C136" s="420"/>
      <c r="D136" s="420"/>
      <c r="E136" s="420"/>
      <c r="F136" s="420"/>
      <c r="G136" s="420"/>
      <c r="H136" s="20"/>
      <c r="I136" s="420"/>
      <c r="J136" s="420"/>
      <c r="K136" s="420"/>
      <c r="L136" s="420"/>
      <c r="M136" s="420"/>
      <c r="N136" s="420"/>
      <c r="O136" s="438"/>
      <c r="P136" s="266"/>
      <c r="Q136" s="299"/>
      <c r="R136" s="302"/>
      <c r="S136" s="303"/>
      <c r="T136" s="303"/>
      <c r="U136" s="303"/>
      <c r="V136" s="297"/>
      <c r="W136" s="267"/>
      <c r="X136" s="267"/>
    </row>
    <row r="137" spans="2:24" ht="18.75" customHeight="1" thickTop="1" thickBot="1">
      <c r="B137" s="425" t="s">
        <v>292</v>
      </c>
      <c r="C137" s="419"/>
      <c r="D137" s="419"/>
      <c r="E137" s="419"/>
      <c r="F137" s="419"/>
      <c r="G137" s="419"/>
      <c r="H137" s="20"/>
      <c r="I137" s="425" t="s">
        <v>291</v>
      </c>
      <c r="J137" s="419"/>
      <c r="K137" s="419"/>
      <c r="L137" s="419"/>
      <c r="M137" s="419"/>
      <c r="N137" s="419"/>
      <c r="O137" s="438"/>
      <c r="P137" s="266"/>
      <c r="Q137" s="299"/>
      <c r="R137" s="302"/>
      <c r="S137" s="303"/>
      <c r="T137" s="303"/>
      <c r="U137" s="303"/>
      <c r="V137" s="297"/>
      <c r="W137" s="267"/>
      <c r="X137" s="267"/>
    </row>
    <row r="138" spans="2:24" ht="26" thickTop="1" thickBot="1">
      <c r="B138" s="424" t="s">
        <v>86</v>
      </c>
      <c r="C138" s="439" t="s">
        <v>200</v>
      </c>
      <c r="D138" s="439" t="s">
        <v>201</v>
      </c>
      <c r="E138" s="439" t="s">
        <v>199</v>
      </c>
      <c r="F138" s="439" t="s">
        <v>197</v>
      </c>
      <c r="G138" s="439" t="s">
        <v>198</v>
      </c>
      <c r="H138" s="20"/>
      <c r="I138" s="424" t="s">
        <v>86</v>
      </c>
      <c r="J138" s="439" t="s">
        <v>282</v>
      </c>
      <c r="K138" s="439" t="s">
        <v>201</v>
      </c>
      <c r="L138" s="439" t="s">
        <v>281</v>
      </c>
      <c r="M138" s="439" t="s">
        <v>197</v>
      </c>
      <c r="N138" s="439" t="s">
        <v>198</v>
      </c>
      <c r="O138" s="438"/>
      <c r="P138" s="266"/>
      <c r="Q138" s="299"/>
      <c r="R138" s="302"/>
      <c r="S138" s="303"/>
      <c r="T138" s="303"/>
      <c r="U138" s="303"/>
      <c r="V138" s="297"/>
      <c r="W138" s="267"/>
      <c r="X138" s="267"/>
    </row>
    <row r="139" spans="2:24" ht="13.5" thickTop="1">
      <c r="B139" s="421" t="s">
        <v>202</v>
      </c>
      <c r="C139" s="440">
        <v>5941.8447749999996</v>
      </c>
      <c r="D139" s="440">
        <v>5327.6166999999996</v>
      </c>
      <c r="E139" s="440">
        <v>0.89662699999999995</v>
      </c>
      <c r="F139" s="440">
        <v>0.88290400000000002</v>
      </c>
      <c r="G139" s="440">
        <v>0.79164000000000001</v>
      </c>
      <c r="H139" s="20"/>
      <c r="I139" s="421" t="s">
        <v>202</v>
      </c>
      <c r="J139" s="440">
        <v>5228.87</v>
      </c>
      <c r="K139" s="440">
        <v>4214.96</v>
      </c>
      <c r="L139" s="440">
        <v>0.80609385966757618</v>
      </c>
      <c r="M139" s="440">
        <v>0.8</v>
      </c>
      <c r="N139" s="440">
        <v>0.63</v>
      </c>
      <c r="O139" s="438"/>
      <c r="P139" s="266"/>
      <c r="Q139" s="299"/>
      <c r="R139" s="302"/>
      <c r="S139" s="303"/>
      <c r="T139" s="303"/>
      <c r="U139" s="303"/>
      <c r="V139" s="297"/>
      <c r="W139" s="267"/>
      <c r="X139" s="267"/>
    </row>
    <row r="140" spans="2:24" ht="13">
      <c r="B140" s="421" t="s">
        <v>203</v>
      </c>
      <c r="C140" s="440">
        <v>16817.961370000001</v>
      </c>
      <c r="D140" s="440">
        <v>18292.211609999998</v>
      </c>
      <c r="E140" s="440">
        <v>1.0876589999999999</v>
      </c>
      <c r="F140" s="440">
        <v>2.49898</v>
      </c>
      <c r="G140" s="440">
        <v>2.718048</v>
      </c>
      <c r="H140" s="20"/>
      <c r="I140" s="421" t="s">
        <v>203</v>
      </c>
      <c r="J140" s="440">
        <v>16709.400000000001</v>
      </c>
      <c r="K140" s="440">
        <v>15493.72</v>
      </c>
      <c r="L140" s="440">
        <v>0.92724574191772291</v>
      </c>
      <c r="M140" s="440">
        <v>2.5099999999999998</v>
      </c>
      <c r="N140" s="440">
        <v>2.34</v>
      </c>
      <c r="O140" s="438"/>
      <c r="P140" s="266"/>
      <c r="Q140" s="299"/>
      <c r="R140" s="302"/>
      <c r="S140" s="303"/>
      <c r="T140" s="303"/>
      <c r="U140" s="303"/>
      <c r="V140" s="297"/>
      <c r="W140" s="267"/>
      <c r="X140" s="267"/>
    </row>
    <row r="141" spans="2:24" ht="13">
      <c r="B141" s="421" t="s">
        <v>204</v>
      </c>
      <c r="C141" s="440">
        <v>1502.074486</v>
      </c>
      <c r="D141" s="440">
        <v>2064.1750999999999</v>
      </c>
      <c r="E141" s="440">
        <v>1.3742160000000001</v>
      </c>
      <c r="F141" s="440">
        <v>0.223191</v>
      </c>
      <c r="G141" s="440">
        <v>0.30671199999999998</v>
      </c>
      <c r="H141" s="20"/>
      <c r="I141" s="421" t="s">
        <v>204</v>
      </c>
      <c r="J141" s="440">
        <v>1721.44</v>
      </c>
      <c r="K141" s="440">
        <v>2068.48</v>
      </c>
      <c r="L141" s="440">
        <v>1.2015986615856495</v>
      </c>
      <c r="M141" s="440">
        <v>0.24</v>
      </c>
      <c r="N141" s="440">
        <v>0.31</v>
      </c>
      <c r="O141" s="438"/>
      <c r="P141" s="266"/>
      <c r="Q141" s="299"/>
      <c r="R141" s="302"/>
      <c r="S141" s="303"/>
      <c r="T141" s="303"/>
      <c r="U141" s="303"/>
      <c r="V141" s="297"/>
      <c r="W141" s="267"/>
      <c r="X141" s="267"/>
    </row>
    <row r="142" spans="2:24" ht="26">
      <c r="B142" s="421" t="s">
        <v>205</v>
      </c>
      <c r="C142" s="440">
        <v>175.31499299999999</v>
      </c>
      <c r="D142" s="440">
        <v>1270.7762</v>
      </c>
      <c r="E142" s="440">
        <v>7.2485309999999998</v>
      </c>
      <c r="F142" s="440">
        <v>2.6053E-2</v>
      </c>
      <c r="G142" s="440">
        <v>0.18884799999999999</v>
      </c>
      <c r="H142" s="20"/>
      <c r="I142" s="421" t="s">
        <v>205</v>
      </c>
      <c r="J142" s="440">
        <v>155.11000000000001</v>
      </c>
      <c r="K142" s="440">
        <v>1026.03</v>
      </c>
      <c r="L142" s="440">
        <v>6.6148539745986721</v>
      </c>
      <c r="M142" s="440">
        <v>0.01</v>
      </c>
      <c r="N142" s="440">
        <v>0.15</v>
      </c>
      <c r="O142" s="438"/>
      <c r="P142" s="266"/>
      <c r="Q142" s="299"/>
      <c r="R142" s="302"/>
      <c r="S142" s="303"/>
      <c r="T142" s="303"/>
      <c r="U142" s="303"/>
      <c r="V142" s="297"/>
      <c r="W142" s="267"/>
      <c r="X142" s="267"/>
    </row>
    <row r="143" spans="2:24" ht="26">
      <c r="B143" s="421" t="s">
        <v>206</v>
      </c>
      <c r="C143" s="440">
        <v>2726.3013000000001</v>
      </c>
      <c r="D143" s="440">
        <v>9273.3654000000006</v>
      </c>
      <c r="E143" s="440">
        <v>3.401446</v>
      </c>
      <c r="F143" s="440">
        <v>0.40513199999999999</v>
      </c>
      <c r="G143" s="440">
        <v>1.3780300000000001</v>
      </c>
      <c r="H143" s="441"/>
      <c r="I143" s="421" t="s">
        <v>206</v>
      </c>
      <c r="J143" s="440">
        <v>3126.53</v>
      </c>
      <c r="K143" s="440">
        <v>10813.2</v>
      </c>
      <c r="L143" s="440">
        <v>3.4585307033676318</v>
      </c>
      <c r="M143" s="440">
        <v>0.46</v>
      </c>
      <c r="N143" s="440">
        <v>1.64</v>
      </c>
      <c r="O143" s="438"/>
      <c r="P143" s="266"/>
      <c r="Q143" s="299"/>
      <c r="R143" s="302"/>
      <c r="S143" s="303"/>
      <c r="T143" s="303"/>
      <c r="U143" s="303"/>
      <c r="V143" s="297"/>
      <c r="W143" s="267"/>
      <c r="X143" s="267"/>
    </row>
    <row r="144" spans="2:24" ht="13">
      <c r="B144" s="421" t="s">
        <v>207</v>
      </c>
      <c r="C144" s="440">
        <v>183.491679</v>
      </c>
      <c r="D144" s="440">
        <v>1687.0632900000001</v>
      </c>
      <c r="E144" s="440">
        <v>9.1942219999999999</v>
      </c>
      <c r="F144" s="440">
        <v>2.7267E-2</v>
      </c>
      <c r="G144" s="440">
        <v>0.25069999999999998</v>
      </c>
      <c r="H144" s="441"/>
      <c r="I144" s="421" t="s">
        <v>207</v>
      </c>
      <c r="J144" s="440">
        <v>225.21</v>
      </c>
      <c r="K144" s="440">
        <v>1652.19</v>
      </c>
      <c r="L144" s="440">
        <v>7.3362195284401226</v>
      </c>
      <c r="M144" s="440">
        <v>0.01</v>
      </c>
      <c r="N144" s="440">
        <v>0.25</v>
      </c>
      <c r="O144" s="438"/>
      <c r="P144" s="266"/>
      <c r="Q144" s="299"/>
      <c r="R144" s="302"/>
      <c r="S144" s="303"/>
      <c r="T144" s="303"/>
      <c r="U144" s="303"/>
      <c r="V144" s="297"/>
      <c r="W144" s="267"/>
      <c r="X144" s="267"/>
    </row>
    <row r="145" spans="2:24" ht="13.5" thickBot="1">
      <c r="B145" s="422" t="s">
        <v>209</v>
      </c>
      <c r="C145" s="442">
        <v>2740.9953599999999</v>
      </c>
      <c r="D145" s="442">
        <v>7184.0173349999995</v>
      </c>
      <c r="E145" s="442">
        <v>2.6209519999999999</v>
      </c>
      <c r="F145" s="442">
        <v>0.407277</v>
      </c>
      <c r="G145" s="442">
        <v>1.0674669999999999</v>
      </c>
      <c r="H145" s="441"/>
      <c r="I145" s="422" t="s">
        <v>209</v>
      </c>
      <c r="J145" s="442"/>
      <c r="K145" s="442"/>
      <c r="L145" s="442"/>
      <c r="M145" s="442"/>
      <c r="N145" s="442"/>
      <c r="O145" s="438"/>
      <c r="P145" s="266"/>
      <c r="Q145" s="299"/>
      <c r="R145" s="302"/>
      <c r="S145" s="303"/>
      <c r="T145" s="303"/>
      <c r="U145" s="303"/>
      <c r="V145" s="297"/>
      <c r="W145" s="267"/>
      <c r="X145" s="267"/>
    </row>
    <row r="146" spans="2:24" ht="18.75" customHeight="1" thickBot="1">
      <c r="B146" s="423" t="s">
        <v>132</v>
      </c>
      <c r="C146" s="443">
        <f>SUM(C139:C145)</f>
        <v>30087.983963000002</v>
      </c>
      <c r="D146" s="443">
        <f t="shared" ref="D146" si="8">SUM(D139:D145)</f>
        <v>45099.225634999995</v>
      </c>
      <c r="E146" s="443">
        <f t="shared" ref="E146" si="9">SUM(E139:E145)</f>
        <v>25.823652999999997</v>
      </c>
      <c r="F146" s="443">
        <f t="shared" ref="F146" si="10">SUM(F139:F145)</f>
        <v>4.4708039999999993</v>
      </c>
      <c r="G146" s="443">
        <f t="shared" ref="G146" si="11">SUM(G139:G145)</f>
        <v>6.7014449999999997</v>
      </c>
      <c r="H146" s="441"/>
      <c r="I146" s="423" t="s">
        <v>132</v>
      </c>
      <c r="J146" s="443">
        <f>SUM(J139:J145)</f>
        <v>27166.559999999998</v>
      </c>
      <c r="K146" s="443">
        <f t="shared" ref="K146" si="12">SUM(K139:K145)</f>
        <v>35268.58</v>
      </c>
      <c r="L146" s="443">
        <f t="shared" ref="L146" si="13">SUM(L139:L145)</f>
        <v>20.344542469577377</v>
      </c>
      <c r="M146" s="443">
        <f t="shared" ref="M146" si="14">SUM(M139:M145)</f>
        <v>4.0299999999999994</v>
      </c>
      <c r="N146" s="443">
        <f t="shared" ref="N146" si="15">SUM(N139:N145)</f>
        <v>5.3199999999999994</v>
      </c>
      <c r="O146" s="438"/>
      <c r="P146" s="266"/>
      <c r="Q146" s="299"/>
      <c r="R146" s="302"/>
      <c r="S146" s="303"/>
      <c r="T146" s="303"/>
      <c r="U146" s="303"/>
      <c r="V146" s="297"/>
      <c r="W146" s="267"/>
      <c r="X146" s="267"/>
    </row>
    <row r="147" spans="2:24" ht="13" thickTop="1">
      <c r="B147" s="20"/>
      <c r="C147" s="20"/>
      <c r="D147" s="20"/>
      <c r="E147" s="20"/>
      <c r="F147" s="20"/>
      <c r="G147" s="20"/>
      <c r="H147" s="444"/>
      <c r="I147" s="445"/>
      <c r="J147" s="438"/>
      <c r="K147" s="438"/>
      <c r="L147" s="446"/>
      <c r="M147" s="447"/>
      <c r="N147" s="447"/>
      <c r="O147" s="438"/>
      <c r="P147" s="266"/>
      <c r="Q147" s="299"/>
      <c r="R147" s="302"/>
      <c r="S147" s="303"/>
      <c r="T147" s="303"/>
      <c r="U147" s="303"/>
      <c r="V147" s="297"/>
      <c r="W147" s="267"/>
      <c r="X147" s="267"/>
    </row>
    <row r="148" spans="2:24">
      <c r="B148" s="20"/>
      <c r="C148" s="20"/>
      <c r="D148" s="20"/>
      <c r="E148" s="20"/>
      <c r="F148" s="20"/>
      <c r="G148" s="20"/>
      <c r="H148" s="444"/>
      <c r="I148" s="20"/>
      <c r="J148" s="438"/>
      <c r="K148" s="438"/>
      <c r="L148" s="446"/>
      <c r="M148" s="447"/>
      <c r="N148" s="447"/>
      <c r="O148" s="438"/>
      <c r="P148" s="266"/>
      <c r="Q148" s="299"/>
      <c r="R148" s="302"/>
      <c r="S148" s="303"/>
      <c r="T148" s="303"/>
      <c r="U148" s="303"/>
      <c r="V148" s="297"/>
      <c r="W148" s="267"/>
      <c r="X148" s="267"/>
    </row>
    <row r="149" spans="2:24" ht="14.5" thickBot="1">
      <c r="B149" s="420"/>
      <c r="C149" s="420"/>
      <c r="D149" s="420"/>
      <c r="E149" s="420"/>
      <c r="F149" s="420"/>
      <c r="G149" s="420"/>
      <c r="H149" s="20"/>
      <c r="I149" s="420"/>
      <c r="J149" s="420"/>
      <c r="K149" s="420"/>
      <c r="L149" s="420"/>
      <c r="M149" s="420"/>
      <c r="N149" s="420"/>
      <c r="O149" s="438"/>
      <c r="P149" s="266"/>
      <c r="Q149" s="299"/>
      <c r="R149" s="302"/>
      <c r="S149" s="303"/>
      <c r="T149" s="303"/>
      <c r="U149" s="303"/>
      <c r="V149" s="297"/>
      <c r="W149" s="267"/>
      <c r="X149" s="267"/>
    </row>
    <row r="150" spans="2:24" ht="18.75" customHeight="1" thickTop="1" thickBot="1">
      <c r="B150" s="425" t="s">
        <v>290</v>
      </c>
      <c r="C150" s="419"/>
      <c r="D150" s="419"/>
      <c r="E150" s="419"/>
      <c r="F150" s="419"/>
      <c r="G150" s="419"/>
      <c r="H150" s="20"/>
      <c r="I150" s="425" t="s">
        <v>289</v>
      </c>
      <c r="J150" s="419"/>
      <c r="K150" s="419"/>
      <c r="L150" s="419"/>
      <c r="M150" s="419"/>
      <c r="N150" s="419"/>
      <c r="O150" s="438"/>
      <c r="P150" s="266"/>
      <c r="Q150" s="299"/>
      <c r="R150" s="302"/>
      <c r="S150" s="303"/>
      <c r="T150" s="303"/>
      <c r="U150" s="303"/>
      <c r="V150" s="297"/>
      <c r="W150" s="267"/>
      <c r="X150" s="267"/>
    </row>
    <row r="151" spans="2:24" ht="26" thickTop="1" thickBot="1">
      <c r="B151" s="424" t="s">
        <v>86</v>
      </c>
      <c r="C151" s="439" t="s">
        <v>200</v>
      </c>
      <c r="D151" s="439" t="s">
        <v>201</v>
      </c>
      <c r="E151" s="439" t="s">
        <v>199</v>
      </c>
      <c r="F151" s="439" t="s">
        <v>197</v>
      </c>
      <c r="G151" s="439" t="s">
        <v>198</v>
      </c>
      <c r="H151" s="20"/>
      <c r="I151" s="424" t="s">
        <v>86</v>
      </c>
      <c r="J151" s="439" t="s">
        <v>284</v>
      </c>
      <c r="K151" s="439" t="s">
        <v>201</v>
      </c>
      <c r="L151" s="439" t="s">
        <v>281</v>
      </c>
      <c r="M151" s="439" t="s">
        <v>197</v>
      </c>
      <c r="N151" s="439" t="s">
        <v>198</v>
      </c>
      <c r="O151" s="438"/>
      <c r="P151" s="266"/>
      <c r="Q151" s="302"/>
      <c r="R151" s="302"/>
      <c r="S151" s="302"/>
      <c r="T151" s="302"/>
      <c r="U151" s="302"/>
      <c r="V151" s="297"/>
      <c r="W151" s="267"/>
      <c r="X151" s="267"/>
    </row>
    <row r="152" spans="2:24" s="272" customFormat="1" ht="13.5" thickTop="1">
      <c r="B152" s="421" t="s">
        <v>202</v>
      </c>
      <c r="C152" s="440">
        <v>4663.99</v>
      </c>
      <c r="D152" s="440">
        <v>3141.39</v>
      </c>
      <c r="E152" s="440">
        <v>0.67</v>
      </c>
      <c r="F152" s="440">
        <v>0.75</v>
      </c>
      <c r="G152" s="440">
        <v>0.5</v>
      </c>
      <c r="H152" s="20"/>
      <c r="I152" s="421" t="s">
        <v>202</v>
      </c>
      <c r="J152" s="440">
        <v>3225.48</v>
      </c>
      <c r="K152" s="440">
        <v>2117.48</v>
      </c>
      <c r="L152" s="440">
        <v>0.66</v>
      </c>
      <c r="M152" s="440">
        <v>0.52</v>
      </c>
      <c r="N152" s="440">
        <v>0.34</v>
      </c>
      <c r="O152" s="457"/>
      <c r="P152" s="275"/>
      <c r="Q152" s="304"/>
      <c r="R152" s="304"/>
      <c r="S152" s="304"/>
      <c r="T152" s="304"/>
      <c r="U152" s="304"/>
      <c r="V152" s="298"/>
      <c r="W152" s="276"/>
      <c r="X152" s="276"/>
    </row>
    <row r="153" spans="2:24" s="272" customFormat="1" ht="13">
      <c r="B153" s="421" t="s">
        <v>203</v>
      </c>
      <c r="C153" s="440">
        <v>16535.580000000002</v>
      </c>
      <c r="D153" s="440">
        <v>12968.13</v>
      </c>
      <c r="E153" s="440">
        <v>0.78</v>
      </c>
      <c r="F153" s="440">
        <v>2.61</v>
      </c>
      <c r="G153" s="440">
        <v>2.0699999999999998</v>
      </c>
      <c r="H153" s="20"/>
      <c r="I153" s="421" t="s">
        <v>203</v>
      </c>
      <c r="J153" s="440">
        <v>18667</v>
      </c>
      <c r="K153" s="440">
        <v>14270.47</v>
      </c>
      <c r="L153" s="440">
        <v>0.76</v>
      </c>
      <c r="M153" s="440">
        <v>2.98</v>
      </c>
      <c r="N153" s="440">
        <v>2.2999999999999998</v>
      </c>
      <c r="O153" s="457"/>
      <c r="P153" s="275"/>
      <c r="Q153" s="304"/>
      <c r="R153" s="304"/>
      <c r="S153" s="304"/>
      <c r="T153" s="304"/>
      <c r="U153" s="304"/>
      <c r="V153" s="298"/>
      <c r="W153" s="276"/>
      <c r="X153" s="276"/>
    </row>
    <row r="154" spans="2:24" s="272" customFormat="1" ht="16.5" customHeight="1">
      <c r="B154" s="421" t="s">
        <v>204</v>
      </c>
      <c r="C154" s="440">
        <v>1461.54</v>
      </c>
      <c r="D154" s="440">
        <v>1607.19</v>
      </c>
      <c r="E154" s="440">
        <v>1.1000000000000001</v>
      </c>
      <c r="F154" s="440">
        <v>0.22</v>
      </c>
      <c r="G154" s="440">
        <v>0.26</v>
      </c>
      <c r="H154" s="20"/>
      <c r="I154" s="421" t="s">
        <v>204</v>
      </c>
      <c r="J154" s="440">
        <v>1217.6500000000001</v>
      </c>
      <c r="K154" s="440">
        <v>1306.53</v>
      </c>
      <c r="L154" s="440">
        <v>1.07</v>
      </c>
      <c r="M154" s="440">
        <v>0.19</v>
      </c>
      <c r="N154" s="440">
        <v>0.21</v>
      </c>
      <c r="O154" s="457"/>
      <c r="P154" s="275"/>
      <c r="Q154" s="304"/>
      <c r="R154" s="304"/>
      <c r="S154" s="304"/>
      <c r="T154" s="304"/>
      <c r="U154" s="304"/>
      <c r="V154" s="298"/>
      <c r="W154" s="276"/>
      <c r="X154" s="276"/>
    </row>
    <row r="155" spans="2:24" s="272" customFormat="1" ht="26">
      <c r="B155" s="421" t="s">
        <v>205</v>
      </c>
      <c r="C155" s="440">
        <v>153.61000000000001</v>
      </c>
      <c r="D155" s="440">
        <v>977.91</v>
      </c>
      <c r="E155" s="440">
        <v>6.37</v>
      </c>
      <c r="F155" s="440">
        <v>0</v>
      </c>
      <c r="G155" s="440">
        <v>0.16</v>
      </c>
      <c r="H155" s="20"/>
      <c r="I155" s="421" t="s">
        <v>205</v>
      </c>
      <c r="J155" s="440">
        <v>282.99</v>
      </c>
      <c r="K155" s="440">
        <v>1640.44</v>
      </c>
      <c r="L155" s="440">
        <v>5.8</v>
      </c>
      <c r="M155" s="440">
        <v>0.01</v>
      </c>
      <c r="N155" s="440">
        <v>0.28000000000000003</v>
      </c>
      <c r="O155" s="457"/>
      <c r="P155" s="275"/>
      <c r="Q155" s="304"/>
      <c r="R155" s="304"/>
      <c r="S155" s="304"/>
      <c r="T155" s="304"/>
      <c r="U155" s="304"/>
      <c r="V155" s="298"/>
      <c r="W155" s="276"/>
      <c r="X155" s="276"/>
    </row>
    <row r="156" spans="2:24" s="272" customFormat="1" ht="26">
      <c r="B156" s="421" t="s">
        <v>206</v>
      </c>
      <c r="C156" s="440">
        <v>2836.28</v>
      </c>
      <c r="D156" s="440">
        <v>9215.39</v>
      </c>
      <c r="E156" s="440">
        <v>3.25</v>
      </c>
      <c r="F156" s="440">
        <v>0.46</v>
      </c>
      <c r="G156" s="440">
        <v>1.45</v>
      </c>
      <c r="H156" s="441"/>
      <c r="I156" s="421" t="s">
        <v>206</v>
      </c>
      <c r="J156" s="440">
        <v>3118.83</v>
      </c>
      <c r="K156" s="440">
        <v>10950.41</v>
      </c>
      <c r="L156" s="440">
        <v>3.51</v>
      </c>
      <c r="M156" s="440">
        <v>0.51</v>
      </c>
      <c r="N156" s="440">
        <v>1.75</v>
      </c>
      <c r="O156" s="457"/>
      <c r="P156" s="275"/>
      <c r="Q156" s="304"/>
      <c r="R156" s="304"/>
      <c r="S156" s="304"/>
      <c r="T156" s="304"/>
      <c r="U156" s="304"/>
      <c r="V156" s="298"/>
      <c r="W156" s="276"/>
      <c r="X156" s="276"/>
    </row>
    <row r="157" spans="2:24" s="272" customFormat="1" ht="24.75" customHeight="1">
      <c r="B157" s="421" t="s">
        <v>207</v>
      </c>
      <c r="C157" s="440">
        <v>250.01</v>
      </c>
      <c r="D157" s="440">
        <v>1751.4</v>
      </c>
      <c r="E157" s="440">
        <v>7.01</v>
      </c>
      <c r="F157" s="440">
        <v>0.02</v>
      </c>
      <c r="G157" s="440">
        <v>0.28999999999999998</v>
      </c>
      <c r="H157" s="441"/>
      <c r="I157" s="421" t="s">
        <v>207</v>
      </c>
      <c r="J157" s="440">
        <v>390.84</v>
      </c>
      <c r="K157" s="440">
        <v>2884.76</v>
      </c>
      <c r="L157" s="440">
        <v>7.38</v>
      </c>
      <c r="M157" s="440">
        <v>0.06</v>
      </c>
      <c r="N157" s="440">
        <v>0.48</v>
      </c>
      <c r="O157" s="457"/>
      <c r="P157" s="275"/>
      <c r="Q157" s="304"/>
      <c r="R157" s="304"/>
      <c r="S157" s="304"/>
      <c r="T157" s="304"/>
      <c r="U157" s="304"/>
      <c r="V157" s="298"/>
      <c r="W157" s="276"/>
      <c r="X157" s="276"/>
    </row>
    <row r="158" spans="2:24" s="272" customFormat="1" ht="16.5" customHeight="1" thickBot="1">
      <c r="B158" s="422" t="s">
        <v>209</v>
      </c>
      <c r="C158" s="442">
        <v>3550.5800000000017</v>
      </c>
      <c r="D158" s="442">
        <v>9549.5300000000025</v>
      </c>
      <c r="E158" s="442">
        <v>2.689569028158779</v>
      </c>
      <c r="F158" s="442" t="s">
        <v>210</v>
      </c>
      <c r="G158" s="442" t="s">
        <v>210</v>
      </c>
      <c r="H158" s="441"/>
      <c r="I158" s="422" t="s">
        <v>209</v>
      </c>
      <c r="J158" s="442">
        <v>3328.1400000000012</v>
      </c>
      <c r="K158" s="442">
        <v>9025.4399999999969</v>
      </c>
      <c r="L158" s="442">
        <v>2.711857073320231</v>
      </c>
      <c r="M158" s="442" t="s">
        <v>210</v>
      </c>
      <c r="N158" s="442" t="s">
        <v>210</v>
      </c>
      <c r="O158" s="457"/>
      <c r="P158" s="275"/>
      <c r="Q158" s="304"/>
      <c r="R158" s="304"/>
      <c r="S158" s="304"/>
      <c r="T158" s="304"/>
      <c r="U158" s="304"/>
      <c r="V158" s="298"/>
      <c r="W158" s="276"/>
      <c r="X158" s="276"/>
    </row>
    <row r="159" spans="2:24" s="272" customFormat="1" ht="16.5" customHeight="1" thickBot="1">
      <c r="B159" s="423" t="s">
        <v>132</v>
      </c>
      <c r="C159" s="443">
        <v>29451.59</v>
      </c>
      <c r="D159" s="443">
        <v>39210.94</v>
      </c>
      <c r="E159" s="443">
        <v>1.33</v>
      </c>
      <c r="F159" s="443">
        <v>4.6500000000000004</v>
      </c>
      <c r="G159" s="443">
        <v>6.19</v>
      </c>
      <c r="H159" s="441"/>
      <c r="I159" s="423" t="s">
        <v>132</v>
      </c>
      <c r="J159" s="443">
        <v>30230.93</v>
      </c>
      <c r="K159" s="443">
        <v>42195.53</v>
      </c>
      <c r="L159" s="443">
        <v>1.4</v>
      </c>
      <c r="M159" s="443">
        <v>4.83</v>
      </c>
      <c r="N159" s="443">
        <v>6.77</v>
      </c>
      <c r="O159" s="457"/>
      <c r="P159" s="275"/>
      <c r="Q159" s="304"/>
      <c r="R159" s="304"/>
      <c r="S159" s="304"/>
      <c r="T159" s="304"/>
      <c r="U159" s="304"/>
      <c r="V159" s="298"/>
      <c r="W159" s="276"/>
      <c r="X159" s="276"/>
    </row>
    <row r="160" spans="2:24" s="272" customFormat="1" ht="13" thickTop="1">
      <c r="B160" s="458"/>
      <c r="C160" s="458"/>
      <c r="D160" s="458"/>
      <c r="E160" s="458"/>
      <c r="F160" s="458"/>
      <c r="G160" s="458"/>
      <c r="H160" s="441"/>
      <c r="I160" s="459"/>
      <c r="J160" s="457"/>
      <c r="K160" s="457"/>
      <c r="L160" s="446"/>
      <c r="M160" s="447"/>
      <c r="N160" s="447"/>
      <c r="O160" s="457"/>
      <c r="P160" s="275"/>
      <c r="Q160" s="304"/>
      <c r="R160" s="304"/>
      <c r="S160" s="304"/>
      <c r="T160" s="304"/>
      <c r="U160" s="304"/>
      <c r="V160" s="298"/>
      <c r="W160" s="276"/>
      <c r="X160" s="276"/>
    </row>
    <row r="161" spans="2:24" s="272" customFormat="1">
      <c r="B161" s="458"/>
      <c r="C161" s="458"/>
      <c r="D161" s="458"/>
      <c r="E161" s="458"/>
      <c r="F161" s="458"/>
      <c r="G161" s="458"/>
      <c r="H161" s="441"/>
      <c r="I161" s="459"/>
      <c r="J161" s="457"/>
      <c r="K161" s="457"/>
      <c r="L161" s="446"/>
      <c r="M161" s="447"/>
      <c r="N161" s="447"/>
      <c r="O161" s="457"/>
      <c r="P161" s="275"/>
      <c r="Q161" s="304"/>
      <c r="R161" s="304"/>
      <c r="S161" s="304"/>
      <c r="T161" s="304"/>
      <c r="U161" s="304"/>
      <c r="V161" s="298"/>
      <c r="W161" s="276"/>
      <c r="X161" s="276"/>
    </row>
    <row r="162" spans="2:24" s="272" customFormat="1" ht="14.5" thickBot="1">
      <c r="B162" s="420"/>
      <c r="C162" s="420"/>
      <c r="D162" s="420"/>
      <c r="E162" s="420"/>
      <c r="F162" s="420"/>
      <c r="G162" s="420"/>
      <c r="H162" s="20"/>
      <c r="I162" s="420"/>
      <c r="J162" s="420"/>
      <c r="K162" s="420"/>
      <c r="L162" s="420"/>
      <c r="M162" s="420"/>
      <c r="N162" s="420"/>
      <c r="O162" s="457"/>
      <c r="P162" s="275"/>
      <c r="Q162" s="304"/>
      <c r="R162" s="304"/>
      <c r="S162" s="304"/>
      <c r="T162" s="304"/>
      <c r="U162" s="304"/>
      <c r="V162" s="298"/>
      <c r="W162" s="276"/>
      <c r="X162" s="276"/>
    </row>
    <row r="163" spans="2:24" s="272" customFormat="1" ht="16.5" customHeight="1" thickTop="1" thickBot="1">
      <c r="B163" s="425" t="s">
        <v>288</v>
      </c>
      <c r="C163" s="419"/>
      <c r="D163" s="419"/>
      <c r="E163" s="419"/>
      <c r="F163" s="419"/>
      <c r="G163" s="419"/>
      <c r="H163" s="20"/>
      <c r="I163" s="425" t="s">
        <v>287</v>
      </c>
      <c r="J163" s="419"/>
      <c r="K163" s="419"/>
      <c r="L163" s="419"/>
      <c r="M163" s="419"/>
      <c r="N163" s="419"/>
      <c r="O163" s="457"/>
      <c r="P163" s="275"/>
      <c r="Q163" s="304"/>
      <c r="R163" s="304"/>
      <c r="S163" s="304"/>
      <c r="T163" s="304"/>
      <c r="U163" s="304"/>
      <c r="V163" s="298"/>
      <c r="W163" s="276"/>
      <c r="X163" s="276"/>
    </row>
    <row r="164" spans="2:24" s="272" customFormat="1" ht="26" thickTop="1" thickBot="1">
      <c r="B164" s="424" t="s">
        <v>86</v>
      </c>
      <c r="C164" s="439" t="s">
        <v>200</v>
      </c>
      <c r="D164" s="439" t="s">
        <v>201</v>
      </c>
      <c r="E164" s="439" t="s">
        <v>199</v>
      </c>
      <c r="F164" s="439" t="s">
        <v>197</v>
      </c>
      <c r="G164" s="439" t="s">
        <v>198</v>
      </c>
      <c r="H164" s="20"/>
      <c r="I164" s="424" t="s">
        <v>86</v>
      </c>
      <c r="J164" s="439" t="s">
        <v>282</v>
      </c>
      <c r="K164" s="439" t="s">
        <v>201</v>
      </c>
      <c r="L164" s="439" t="s">
        <v>281</v>
      </c>
      <c r="M164" s="439" t="s">
        <v>197</v>
      </c>
      <c r="N164" s="439" t="s">
        <v>198</v>
      </c>
      <c r="O164" s="457"/>
      <c r="P164" s="275"/>
      <c r="Q164" s="304"/>
      <c r="R164" s="304"/>
      <c r="S164" s="304"/>
      <c r="T164" s="304"/>
      <c r="U164" s="304"/>
      <c r="V164" s="298"/>
      <c r="W164" s="276"/>
      <c r="X164" s="276"/>
    </row>
    <row r="165" spans="2:24" s="272" customFormat="1" ht="16.5" customHeight="1" thickTop="1">
      <c r="B165" s="421" t="s">
        <v>202</v>
      </c>
      <c r="C165" s="440">
        <v>2904.93</v>
      </c>
      <c r="D165" s="440">
        <v>1913.93</v>
      </c>
      <c r="E165" s="440">
        <v>0.66</v>
      </c>
      <c r="F165" s="440">
        <v>0.46</v>
      </c>
      <c r="G165" s="440">
        <v>0.31</v>
      </c>
      <c r="H165" s="20"/>
      <c r="I165" s="421" t="s">
        <v>202</v>
      </c>
      <c r="J165" s="440">
        <v>2321.4699999999998</v>
      </c>
      <c r="K165" s="440">
        <v>1682.38</v>
      </c>
      <c r="L165" s="440">
        <v>0.72</v>
      </c>
      <c r="M165" s="440">
        <v>0.4</v>
      </c>
      <c r="N165" s="440">
        <v>0.28999999999999998</v>
      </c>
      <c r="O165" s="457"/>
      <c r="P165" s="275"/>
      <c r="Q165" s="304"/>
      <c r="R165" s="304"/>
      <c r="S165" s="304"/>
      <c r="T165" s="304"/>
      <c r="U165" s="304"/>
      <c r="V165" s="298"/>
      <c r="W165" s="276"/>
      <c r="X165" s="276"/>
    </row>
    <row r="166" spans="2:24" s="272" customFormat="1" ht="16.5" customHeight="1">
      <c r="B166" s="421" t="s">
        <v>203</v>
      </c>
      <c r="C166" s="440">
        <v>20443.16</v>
      </c>
      <c r="D166" s="440">
        <v>16155.03</v>
      </c>
      <c r="E166" s="440">
        <v>0.79</v>
      </c>
      <c r="F166" s="440">
        <v>3.32</v>
      </c>
      <c r="G166" s="440">
        <v>2.61</v>
      </c>
      <c r="H166" s="20"/>
      <c r="I166" s="421" t="s">
        <v>203</v>
      </c>
      <c r="J166" s="440">
        <v>20472.669999999998</v>
      </c>
      <c r="K166" s="440">
        <v>16696.79</v>
      </c>
      <c r="L166" s="440">
        <v>0.82</v>
      </c>
      <c r="M166" s="440">
        <v>3.43</v>
      </c>
      <c r="N166" s="440">
        <v>2.81</v>
      </c>
      <c r="O166" s="457"/>
      <c r="P166" s="275"/>
      <c r="Q166" s="304"/>
      <c r="R166" s="304"/>
      <c r="S166" s="304"/>
      <c r="T166" s="304"/>
      <c r="U166" s="304"/>
      <c r="V166" s="298"/>
      <c r="W166" s="276"/>
      <c r="X166" s="276"/>
    </row>
    <row r="167" spans="2:24" s="272" customFormat="1" ht="13">
      <c r="B167" s="421" t="s">
        <v>204</v>
      </c>
      <c r="C167" s="440">
        <v>1208.45</v>
      </c>
      <c r="D167" s="440">
        <v>1398.16</v>
      </c>
      <c r="E167" s="440">
        <v>1.1599999999999999</v>
      </c>
      <c r="F167" s="440">
        <v>0.18</v>
      </c>
      <c r="G167" s="440">
        <v>0.24</v>
      </c>
      <c r="H167" s="20"/>
      <c r="I167" s="421" t="s">
        <v>204</v>
      </c>
      <c r="J167" s="440">
        <v>1502.63</v>
      </c>
      <c r="K167" s="440">
        <v>1896.99</v>
      </c>
      <c r="L167" s="440">
        <v>1.26</v>
      </c>
      <c r="M167" s="440">
        <v>0.26</v>
      </c>
      <c r="N167" s="440">
        <v>0.32</v>
      </c>
      <c r="O167" s="457"/>
      <c r="P167" s="275"/>
      <c r="Q167" s="304"/>
      <c r="R167" s="304"/>
      <c r="S167" s="304"/>
      <c r="T167" s="304"/>
      <c r="U167" s="304"/>
      <c r="V167" s="298"/>
      <c r="W167" s="276"/>
      <c r="X167" s="276"/>
    </row>
    <row r="168" spans="2:24" s="272" customFormat="1" ht="26">
      <c r="B168" s="421" t="s">
        <v>205</v>
      </c>
      <c r="C168" s="440">
        <v>265.94</v>
      </c>
      <c r="D168" s="440">
        <v>1657.46</v>
      </c>
      <c r="E168" s="440">
        <v>6.23</v>
      </c>
      <c r="F168" s="440">
        <v>0.02</v>
      </c>
      <c r="G168" s="440">
        <v>0.26</v>
      </c>
      <c r="H168" s="20"/>
      <c r="I168" s="421" t="s">
        <v>205</v>
      </c>
      <c r="J168" s="440">
        <v>0</v>
      </c>
      <c r="K168" s="440">
        <v>0</v>
      </c>
      <c r="L168" s="440">
        <v>0</v>
      </c>
      <c r="M168" s="440">
        <v>0</v>
      </c>
      <c r="N168" s="440">
        <v>0</v>
      </c>
      <c r="O168" s="457"/>
      <c r="P168" s="275"/>
      <c r="Q168" s="304"/>
      <c r="R168" s="304"/>
      <c r="S168" s="304"/>
      <c r="T168" s="304"/>
      <c r="U168" s="304"/>
      <c r="V168" s="298"/>
      <c r="W168" s="276"/>
      <c r="X168" s="276"/>
    </row>
    <row r="169" spans="2:24" s="272" customFormat="1" ht="26">
      <c r="B169" s="421" t="s">
        <v>206</v>
      </c>
      <c r="C169" s="440">
        <v>3121.27</v>
      </c>
      <c r="D169" s="440">
        <v>10194.299999999999</v>
      </c>
      <c r="E169" s="440">
        <v>3.27</v>
      </c>
      <c r="F169" s="440">
        <v>0.52</v>
      </c>
      <c r="G169" s="440">
        <v>1.65</v>
      </c>
      <c r="H169" s="441"/>
      <c r="I169" s="421" t="s">
        <v>206</v>
      </c>
      <c r="J169" s="440">
        <v>0</v>
      </c>
      <c r="K169" s="440">
        <v>0</v>
      </c>
      <c r="L169" s="440">
        <v>0</v>
      </c>
      <c r="M169" s="440">
        <v>0</v>
      </c>
      <c r="N169" s="440">
        <v>0</v>
      </c>
      <c r="O169" s="457"/>
      <c r="P169" s="275"/>
      <c r="Q169" s="304"/>
      <c r="R169" s="304"/>
      <c r="S169" s="304"/>
      <c r="T169" s="304"/>
      <c r="U169" s="304"/>
      <c r="V169" s="298"/>
      <c r="W169" s="276"/>
      <c r="X169" s="276"/>
    </row>
    <row r="170" spans="2:24" s="272" customFormat="1" ht="24" customHeight="1">
      <c r="B170" s="421" t="s">
        <v>207</v>
      </c>
      <c r="C170" s="440">
        <v>590.73</v>
      </c>
      <c r="D170" s="440">
        <v>4013.13</v>
      </c>
      <c r="E170" s="440">
        <v>6.79</v>
      </c>
      <c r="F170" s="440">
        <v>0.12</v>
      </c>
      <c r="G170" s="440">
        <v>0.65</v>
      </c>
      <c r="H170" s="441"/>
      <c r="I170" s="421" t="s">
        <v>207</v>
      </c>
      <c r="J170" s="440">
        <v>0</v>
      </c>
      <c r="K170" s="440">
        <v>0</v>
      </c>
      <c r="L170" s="440">
        <v>0</v>
      </c>
      <c r="M170" s="440">
        <v>0</v>
      </c>
      <c r="N170" s="440">
        <v>0</v>
      </c>
      <c r="O170" s="457"/>
      <c r="P170" s="275"/>
      <c r="Q170" s="304"/>
      <c r="R170" s="304"/>
      <c r="S170" s="304"/>
      <c r="T170" s="304"/>
      <c r="U170" s="304"/>
      <c r="V170" s="298"/>
      <c r="W170" s="276"/>
      <c r="X170" s="276"/>
    </row>
    <row r="171" spans="2:24" s="272" customFormat="1" ht="16.5" customHeight="1" thickBot="1">
      <c r="B171" s="422" t="s">
        <v>209</v>
      </c>
      <c r="C171" s="442">
        <v>3469.16</v>
      </c>
      <c r="D171" s="442">
        <v>9015.9200000000019</v>
      </c>
      <c r="E171" s="442">
        <v>2.5988769615699483</v>
      </c>
      <c r="F171" s="442" t="s">
        <v>210</v>
      </c>
      <c r="G171" s="442" t="s">
        <v>210</v>
      </c>
      <c r="H171" s="441"/>
      <c r="I171" s="422" t="s">
        <v>209</v>
      </c>
      <c r="J171" s="442">
        <v>5801.1600000000008</v>
      </c>
      <c r="K171" s="442">
        <v>17344.509999999998</v>
      </c>
      <c r="L171" s="442">
        <v>2.9898347916623567</v>
      </c>
      <c r="M171" s="442" t="s">
        <v>210</v>
      </c>
      <c r="N171" s="442" t="s">
        <v>210</v>
      </c>
      <c r="O171" s="457"/>
      <c r="P171" s="275"/>
      <c r="Q171" s="304"/>
      <c r="R171" s="304"/>
      <c r="S171" s="304"/>
      <c r="T171" s="304"/>
      <c r="U171" s="304"/>
      <c r="V171" s="298"/>
      <c r="W171" s="276"/>
      <c r="X171" s="276"/>
    </row>
    <row r="172" spans="2:24" s="272" customFormat="1" ht="16.5" customHeight="1" thickBot="1">
      <c r="B172" s="423" t="s">
        <v>132</v>
      </c>
      <c r="C172" s="443">
        <v>32003.64</v>
      </c>
      <c r="D172" s="443">
        <v>44347.93</v>
      </c>
      <c r="E172" s="443">
        <v>1.39</v>
      </c>
      <c r="F172" s="443">
        <v>5.2</v>
      </c>
      <c r="G172" s="443">
        <v>7.19</v>
      </c>
      <c r="H172" s="441"/>
      <c r="I172" s="423" t="s">
        <v>132</v>
      </c>
      <c r="J172" s="443">
        <v>30097.93</v>
      </c>
      <c r="K172" s="443">
        <v>37620.67</v>
      </c>
      <c r="L172" s="443">
        <v>1.25</v>
      </c>
      <c r="M172" s="443">
        <v>5.08</v>
      </c>
      <c r="N172" s="443">
        <v>6.34</v>
      </c>
      <c r="O172" s="457"/>
      <c r="P172" s="275"/>
      <c r="Q172" s="304"/>
      <c r="R172" s="304"/>
      <c r="S172" s="304"/>
      <c r="T172" s="304"/>
      <c r="U172" s="304"/>
      <c r="V172" s="298"/>
      <c r="W172" s="276"/>
      <c r="X172" s="276"/>
    </row>
    <row r="173" spans="2:24" s="272" customFormat="1" ht="16.5" customHeight="1" thickTop="1">
      <c r="B173" s="462"/>
      <c r="C173" s="463"/>
      <c r="D173" s="463"/>
      <c r="E173" s="463"/>
      <c r="F173" s="463"/>
      <c r="G173" s="463"/>
      <c r="H173" s="441"/>
      <c r="I173" s="462"/>
      <c r="J173" s="463"/>
      <c r="K173" s="463"/>
      <c r="L173" s="463"/>
      <c r="M173" s="463"/>
      <c r="N173" s="463"/>
      <c r="O173" s="457"/>
      <c r="P173" s="275"/>
      <c r="Q173" s="304"/>
      <c r="R173" s="304"/>
      <c r="S173" s="304"/>
      <c r="T173" s="304"/>
      <c r="U173" s="304"/>
      <c r="V173" s="298"/>
      <c r="W173" s="276"/>
      <c r="X173" s="276"/>
    </row>
    <row r="174" spans="2:24" s="272" customFormat="1" ht="16.5" customHeight="1">
      <c r="B174" s="462"/>
      <c r="C174" s="463"/>
      <c r="D174" s="463"/>
      <c r="E174" s="463"/>
      <c r="F174" s="463"/>
      <c r="G174" s="463"/>
      <c r="H174" s="441"/>
      <c r="I174" s="462"/>
      <c r="J174" s="463"/>
      <c r="K174" s="463"/>
      <c r="L174" s="463"/>
      <c r="M174" s="463"/>
      <c r="N174" s="463"/>
      <c r="O174" s="457"/>
      <c r="P174" s="275"/>
      <c r="Q174" s="304"/>
      <c r="R174" s="304"/>
      <c r="S174" s="304"/>
      <c r="T174" s="304"/>
      <c r="U174" s="304"/>
      <c r="V174" s="298"/>
      <c r="W174" s="276"/>
      <c r="X174" s="276"/>
    </row>
    <row r="175" spans="2:24" s="272" customFormat="1" ht="13">
      <c r="B175" s="426" t="s">
        <v>297</v>
      </c>
      <c r="C175" s="463"/>
      <c r="D175" s="463"/>
      <c r="E175" s="463"/>
      <c r="F175" s="463"/>
      <c r="G175" s="463"/>
      <c r="H175" s="441"/>
      <c r="I175" s="462"/>
      <c r="J175" s="463"/>
      <c r="K175" s="463"/>
      <c r="L175" s="463"/>
      <c r="M175" s="463"/>
      <c r="N175" s="463"/>
      <c r="O175" s="457"/>
      <c r="P175" s="275"/>
      <c r="Q175" s="304"/>
      <c r="R175" s="304"/>
      <c r="S175" s="304"/>
      <c r="T175" s="304"/>
      <c r="U175" s="304"/>
      <c r="V175" s="298"/>
      <c r="W175" s="276"/>
      <c r="X175" s="276"/>
    </row>
    <row r="176" spans="2:24" s="272" customFormat="1">
      <c r="B176" s="426" t="s">
        <v>298</v>
      </c>
      <c r="C176" s="458"/>
      <c r="D176" s="458"/>
      <c r="E176" s="458"/>
      <c r="F176" s="458"/>
      <c r="G176" s="458"/>
      <c r="H176" s="441"/>
      <c r="I176" s="459"/>
      <c r="J176" s="461" t="s">
        <v>195</v>
      </c>
      <c r="K176" s="457"/>
      <c r="L176" s="446"/>
      <c r="M176" s="447"/>
      <c r="N176" s="447"/>
      <c r="O176" s="457"/>
      <c r="P176" s="275"/>
      <c r="Q176" s="304"/>
      <c r="R176" s="304"/>
      <c r="S176" s="304"/>
      <c r="T176" s="304"/>
      <c r="U176" s="304"/>
      <c r="V176" s="298"/>
      <c r="W176" s="276"/>
      <c r="X176" s="276"/>
    </row>
    <row r="177" spans="2:24" s="272" customFormat="1">
      <c r="B177" s="460" t="s">
        <v>314</v>
      </c>
      <c r="C177" s="458"/>
      <c r="D177" s="458"/>
      <c r="E177" s="458"/>
      <c r="F177" s="458"/>
      <c r="G177" s="458"/>
      <c r="H177" s="441"/>
      <c r="I177" s="459"/>
      <c r="J177" s="457"/>
      <c r="K177" s="457"/>
      <c r="L177" s="446"/>
      <c r="M177" s="447"/>
      <c r="N177" s="447"/>
      <c r="O177" s="457"/>
      <c r="P177" s="275"/>
      <c r="Q177" s="304"/>
      <c r="R177" s="304"/>
      <c r="S177" s="304"/>
      <c r="T177" s="304"/>
      <c r="U177" s="304"/>
      <c r="V177" s="298"/>
      <c r="W177" s="276"/>
      <c r="X177" s="276"/>
    </row>
    <row r="178" spans="2:24" s="272" customFormat="1">
      <c r="B178" s="176" t="s">
        <v>283</v>
      </c>
      <c r="F178" s="458"/>
      <c r="G178" s="458"/>
      <c r="H178" s="441"/>
      <c r="I178" s="459"/>
      <c r="J178" s="457"/>
      <c r="K178" s="457"/>
      <c r="L178" s="446"/>
      <c r="M178" s="447"/>
      <c r="N178" s="447"/>
      <c r="O178" s="457"/>
      <c r="P178" s="275"/>
      <c r="Q178" s="304"/>
      <c r="R178" s="304"/>
      <c r="S178" s="304"/>
      <c r="T178" s="304"/>
      <c r="U178" s="304"/>
      <c r="V178" s="298"/>
      <c r="W178" s="276"/>
      <c r="X178" s="276"/>
    </row>
    <row r="179" spans="2:24" s="272" customFormat="1">
      <c r="H179" s="273"/>
      <c r="I179" s="279"/>
      <c r="J179" s="274"/>
      <c r="K179" s="274"/>
      <c r="L179" s="278"/>
      <c r="M179" s="269"/>
      <c r="N179" s="269"/>
      <c r="O179" s="275"/>
      <c r="P179" s="275"/>
      <c r="Q179" s="304"/>
      <c r="R179" s="304"/>
      <c r="S179" s="304"/>
      <c r="T179" s="304"/>
      <c r="U179" s="304"/>
      <c r="V179" s="298"/>
      <c r="W179" s="276"/>
      <c r="X179" s="276"/>
    </row>
    <row r="180" spans="2:24" s="272" customFormat="1" ht="48.65" customHeight="1">
      <c r="B180" s="596" t="s">
        <v>189</v>
      </c>
      <c r="C180" s="597"/>
      <c r="D180" s="597"/>
      <c r="E180" s="597"/>
      <c r="F180" s="597"/>
      <c r="G180" s="597"/>
      <c r="H180" s="597"/>
      <c r="I180" s="597"/>
      <c r="J180" s="597"/>
      <c r="K180" s="597"/>
      <c r="L180" s="597"/>
      <c r="M180" s="597"/>
      <c r="N180" s="597"/>
      <c r="O180" s="267"/>
      <c r="P180" s="267"/>
      <c r="Q180" s="267"/>
      <c r="R180" s="267"/>
      <c r="S180" s="304"/>
      <c r="T180" s="304"/>
      <c r="U180" s="304"/>
      <c r="V180" s="298"/>
      <c r="W180" s="276"/>
      <c r="X180" s="276"/>
    </row>
    <row r="181" spans="2:24" s="272" customFormat="1" ht="16.5" customHeight="1">
      <c r="B181"/>
      <c r="C181" s="117"/>
      <c r="D181"/>
      <c r="E181"/>
      <c r="F181"/>
      <c r="G181"/>
      <c r="H181"/>
      <c r="I181"/>
      <c r="J181" s="268"/>
      <c r="K181" s="268"/>
      <c r="L181" s="266"/>
      <c r="M181" s="266"/>
      <c r="N181" s="266"/>
      <c r="O181" s="267"/>
      <c r="P181" s="267"/>
      <c r="Q181" s="267"/>
      <c r="R181" s="267"/>
      <c r="S181" s="304"/>
      <c r="T181" s="304"/>
      <c r="U181" s="304"/>
      <c r="V181" s="298"/>
      <c r="W181" s="276"/>
      <c r="X181" s="276"/>
    </row>
    <row r="182" spans="2:24" s="272" customFormat="1" ht="18" customHeight="1">
      <c r="B182" s="575" t="s">
        <v>211</v>
      </c>
      <c r="C182" s="576"/>
      <c r="D182" s="576"/>
      <c r="E182" s="576"/>
      <c r="F182" s="576"/>
      <c r="G182" s="576"/>
      <c r="H182" s="576"/>
      <c r="I182" s="576"/>
      <c r="J182" s="576"/>
      <c r="K182" s="576"/>
      <c r="L182" s="576"/>
      <c r="M182" s="576"/>
      <c r="N182" s="576"/>
      <c r="O182" s="267"/>
      <c r="P182" s="267"/>
      <c r="Q182" s="267"/>
      <c r="R182" s="267"/>
      <c r="S182" s="304"/>
      <c r="T182" s="304"/>
      <c r="U182" s="304"/>
      <c r="V182" s="298"/>
      <c r="W182" s="276"/>
      <c r="X182" s="276"/>
    </row>
    <row r="183" spans="2:24" s="272" customFormat="1" ht="14.25" customHeight="1">
      <c r="H183" s="273"/>
      <c r="I183" s="279"/>
      <c r="J183" s="274"/>
      <c r="K183" s="274"/>
      <c r="L183" s="278"/>
      <c r="M183" s="269"/>
      <c r="N183" s="269"/>
      <c r="O183" s="267"/>
      <c r="P183" s="267"/>
      <c r="Q183" s="267"/>
      <c r="R183" s="267"/>
      <c r="S183" s="304"/>
      <c r="T183" s="304"/>
      <c r="U183" s="304"/>
      <c r="V183" s="298"/>
      <c r="W183" s="276"/>
      <c r="X183" s="276"/>
    </row>
    <row r="184" spans="2:24" s="272" customFormat="1" ht="19.5" customHeight="1">
      <c r="H184" s="273"/>
      <c r="I184" s="279"/>
      <c r="J184" s="274"/>
      <c r="K184" s="274"/>
      <c r="L184" s="278"/>
      <c r="M184" s="269"/>
      <c r="N184" s="269"/>
      <c r="O184" s="275"/>
      <c r="P184" s="275"/>
      <c r="Q184" s="304"/>
      <c r="R184" s="304"/>
      <c r="S184" s="304"/>
      <c r="T184" s="304"/>
      <c r="U184" s="304"/>
      <c r="V184" s="298"/>
      <c r="W184" s="276"/>
      <c r="X184" s="276"/>
    </row>
    <row r="185" spans="2:24" ht="25.5" customHeight="1">
      <c r="H185" s="117"/>
      <c r="I185" s="280"/>
      <c r="J185" s="270"/>
      <c r="K185" s="270"/>
      <c r="L185" s="266"/>
      <c r="M185" s="266"/>
      <c r="N185" s="266"/>
      <c r="O185" s="266"/>
      <c r="P185" s="266"/>
      <c r="Q185" s="302"/>
      <c r="R185" s="302"/>
      <c r="S185" s="302"/>
      <c r="T185" s="302"/>
      <c r="U185" s="302"/>
      <c r="V185" s="297"/>
      <c r="W185" s="267"/>
      <c r="X185" s="267"/>
    </row>
    <row r="186" spans="2:24">
      <c r="Q186" s="296"/>
      <c r="R186" s="296"/>
      <c r="S186" s="296"/>
      <c r="T186" s="296"/>
      <c r="U186" s="296"/>
      <c r="V186" s="296"/>
    </row>
    <row r="187" spans="2:24">
      <c r="Q187" s="296"/>
      <c r="R187" s="296"/>
      <c r="S187" s="296"/>
      <c r="T187" s="296"/>
      <c r="U187" s="296"/>
      <c r="V187" s="296"/>
    </row>
    <row r="188" spans="2:24">
      <c r="C188" s="117"/>
      <c r="L188" s="266"/>
      <c r="M188" s="266"/>
      <c r="N188" s="266"/>
      <c r="O188" s="267"/>
      <c r="P188" s="267"/>
      <c r="Q188" s="267"/>
      <c r="R188" s="267"/>
      <c r="S188" s="267"/>
      <c r="T188" s="267"/>
      <c r="U188" s="267"/>
      <c r="V188" s="267"/>
      <c r="W188" s="267"/>
      <c r="X188" s="267"/>
    </row>
    <row r="189" spans="2:24" ht="18" customHeight="1">
      <c r="J189"/>
      <c r="K189"/>
      <c r="L189"/>
      <c r="M189"/>
      <c r="N189"/>
    </row>
    <row r="191" spans="2:24">
      <c r="B191" s="271"/>
    </row>
    <row r="192" spans="2:24">
      <c r="B192" s="271"/>
    </row>
    <row r="193" spans="2:12">
      <c r="B193" s="271"/>
    </row>
    <row r="194" spans="2:12">
      <c r="B194" s="271"/>
    </row>
    <row r="195" spans="2:12">
      <c r="B195" s="271"/>
    </row>
    <row r="196" spans="2:12">
      <c r="B196" s="271"/>
    </row>
    <row r="197" spans="2:12">
      <c r="B197" s="271"/>
    </row>
    <row r="198" spans="2:12">
      <c r="B198" s="271"/>
    </row>
    <row r="199" spans="2:12">
      <c r="B199" s="271"/>
    </row>
    <row r="200" spans="2:12">
      <c r="B200" s="271"/>
    </row>
    <row r="201" spans="2:12">
      <c r="B201" s="271"/>
    </row>
    <row r="202" spans="2:12">
      <c r="B202" s="271"/>
      <c r="L202" s="268" t="s">
        <v>196</v>
      </c>
    </row>
    <row r="203" spans="2:12">
      <c r="B203" s="271"/>
    </row>
    <row r="204" spans="2:12">
      <c r="B204" s="271"/>
    </row>
    <row r="205" spans="2:12">
      <c r="B205" s="271"/>
    </row>
    <row r="206" spans="2:12">
      <c r="B206" s="271"/>
    </row>
    <row r="207" spans="2:12">
      <c r="B207" s="271"/>
    </row>
    <row r="208" spans="2:12">
      <c r="B208" s="271"/>
    </row>
    <row r="209" spans="2:2">
      <c r="B209" s="271"/>
    </row>
    <row r="210" spans="2:2">
      <c r="B210" s="271"/>
    </row>
    <row r="211" spans="2:2">
      <c r="B211" s="271"/>
    </row>
    <row r="212" spans="2:2">
      <c r="B212" s="271"/>
    </row>
    <row r="213" spans="2:2">
      <c r="B213" s="271"/>
    </row>
    <row r="214" spans="2:2">
      <c r="B214" s="271"/>
    </row>
    <row r="215" spans="2:2">
      <c r="B215" s="271"/>
    </row>
    <row r="216" spans="2:2">
      <c r="B216" s="271"/>
    </row>
    <row r="217" spans="2:2">
      <c r="B217" s="271"/>
    </row>
    <row r="218" spans="2:2">
      <c r="B218" s="271"/>
    </row>
    <row r="222" spans="2:2">
      <c r="B222" s="426" t="s">
        <v>297</v>
      </c>
    </row>
    <row r="223" spans="2:2">
      <c r="B223" s="426" t="s">
        <v>298</v>
      </c>
    </row>
    <row r="224" spans="2:2" ht="6" customHeight="1"/>
    <row r="225" spans="2:14">
      <c r="B225" s="426" t="s">
        <v>314</v>
      </c>
    </row>
    <row r="226" spans="2:14">
      <c r="B226" s="176" t="s">
        <v>283</v>
      </c>
    </row>
    <row r="228" spans="2:14" ht="25">
      <c r="B228" s="596" t="s">
        <v>189</v>
      </c>
      <c r="C228" s="597"/>
      <c r="D228" s="597"/>
      <c r="E228" s="597"/>
      <c r="F228" s="597"/>
      <c r="G228" s="597"/>
      <c r="H228" s="597"/>
      <c r="I228" s="597"/>
      <c r="J228" s="597"/>
      <c r="K228" s="597"/>
      <c r="L228" s="597"/>
      <c r="M228" s="597"/>
      <c r="N228" s="597"/>
    </row>
    <row r="229" spans="2:14">
      <c r="C229" s="117"/>
      <c r="L229" s="266"/>
      <c r="M229" s="266"/>
      <c r="N229" s="266"/>
    </row>
    <row r="230" spans="2:14" ht="18">
      <c r="B230" s="575" t="s">
        <v>211</v>
      </c>
      <c r="C230" s="576"/>
      <c r="D230" s="576"/>
      <c r="E230" s="576"/>
      <c r="F230" s="576"/>
      <c r="G230" s="576"/>
      <c r="H230" s="576"/>
      <c r="I230" s="576"/>
      <c r="J230" s="576"/>
      <c r="K230" s="576"/>
      <c r="L230" s="576"/>
      <c r="M230" s="576"/>
      <c r="N230" s="576"/>
    </row>
    <row r="231" spans="2:14">
      <c r="B231" s="426"/>
    </row>
    <row r="232" spans="2:14">
      <c r="B232" s="426"/>
    </row>
    <row r="233" spans="2:14">
      <c r="B233" s="426"/>
    </row>
    <row r="234" spans="2:14">
      <c r="B234" s="426"/>
    </row>
    <row r="235" spans="2:14">
      <c r="B235" s="426"/>
    </row>
    <row r="236" spans="2:14">
      <c r="B236" s="426"/>
    </row>
    <row r="237" spans="2:14">
      <c r="B237" s="426"/>
    </row>
    <row r="238" spans="2:14">
      <c r="B238" s="426"/>
    </row>
    <row r="239" spans="2:14">
      <c r="B239" s="426"/>
    </row>
    <row r="240" spans="2:14">
      <c r="B240" s="426"/>
    </row>
    <row r="241" spans="2:2">
      <c r="B241" s="426"/>
    </row>
    <row r="242" spans="2:2">
      <c r="B242" s="426"/>
    </row>
    <row r="243" spans="2:2">
      <c r="B243" s="426"/>
    </row>
    <row r="244" spans="2:2">
      <c r="B244" s="426"/>
    </row>
    <row r="245" spans="2:2">
      <c r="B245" s="426"/>
    </row>
    <row r="246" spans="2:2">
      <c r="B246" s="426"/>
    </row>
    <row r="247" spans="2:2">
      <c r="B247" s="426"/>
    </row>
    <row r="248" spans="2:2">
      <c r="B248" s="426"/>
    </row>
    <row r="249" spans="2:2">
      <c r="B249" s="426"/>
    </row>
    <row r="250" spans="2:2">
      <c r="B250" s="426"/>
    </row>
    <row r="251" spans="2:2">
      <c r="B251" s="426"/>
    </row>
    <row r="252" spans="2:2">
      <c r="B252" s="426"/>
    </row>
    <row r="254" spans="2:2">
      <c r="B254" s="426" t="s">
        <v>297</v>
      </c>
    </row>
    <row r="255" spans="2:2">
      <c r="B255" s="426" t="s">
        <v>298</v>
      </c>
    </row>
    <row r="256" spans="2:2">
      <c r="B256" s="426" t="s">
        <v>314</v>
      </c>
    </row>
    <row r="257" spans="2:2">
      <c r="B257" s="176" t="s">
        <v>283</v>
      </c>
    </row>
  </sheetData>
  <mergeCells count="10">
    <mergeCell ref="A1:N1"/>
    <mergeCell ref="A3:N3"/>
    <mergeCell ref="B50:N50"/>
    <mergeCell ref="B52:N52"/>
    <mergeCell ref="A120:N120"/>
    <mergeCell ref="B230:N230"/>
    <mergeCell ref="B122:N122"/>
    <mergeCell ref="B180:N180"/>
    <mergeCell ref="B182:N182"/>
    <mergeCell ref="B228:N228"/>
  </mergeCells>
  <hyperlinks>
    <hyperlink ref="B118" r:id="rId1"/>
    <hyperlink ref="B178" r:id="rId2"/>
    <hyperlink ref="B48" r:id="rId3"/>
    <hyperlink ref="B226" r:id="rId4"/>
    <hyperlink ref="B257" r:id="rId5"/>
  </hyperlinks>
  <pageMargins left="0.7" right="0.7" top="0.75" bottom="0.75" header="0.3" footer="0.3"/>
  <pageSetup paperSize="9" scale="27" orientation="portrait" r:id="rId6"/>
  <rowBreaks count="4" manualBreakCount="4">
    <brk id="49" min="1" max="13" man="1"/>
    <brk id="119" min="1" max="13" man="1"/>
    <brk id="179" min="1" max="13" man="1"/>
    <brk id="227" min="1" max="13" man="1"/>
  </rowBreaks>
  <colBreaks count="1" manualBreakCount="1">
    <brk id="14" max="511" man="1"/>
  </colBreaks>
  <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41"/>
  <sheetViews>
    <sheetView showGridLines="0" zoomScale="70" zoomScaleNormal="70" zoomScaleSheetLayoutView="70" workbookViewId="0">
      <selection sqref="A1:X1"/>
    </sheetView>
  </sheetViews>
  <sheetFormatPr defaultRowHeight="12.5"/>
  <cols>
    <col min="1" max="1" width="36.54296875" customWidth="1"/>
    <col min="22" max="22" width="8.81640625" customWidth="1"/>
    <col min="23" max="23" width="10.1796875" customWidth="1"/>
    <col min="24" max="24" width="11" bestFit="1" customWidth="1"/>
  </cols>
  <sheetData>
    <row r="1" spans="1:26" ht="29.15" customHeight="1">
      <c r="A1" s="578" t="s">
        <v>280</v>
      </c>
      <c r="B1" s="579"/>
      <c r="C1" s="579"/>
      <c r="D1" s="579"/>
      <c r="E1" s="579"/>
      <c r="F1" s="579"/>
      <c r="G1" s="579"/>
      <c r="H1" s="579"/>
      <c r="I1" s="579"/>
      <c r="J1" s="579"/>
      <c r="K1" s="579"/>
      <c r="L1" s="579"/>
      <c r="M1" s="579"/>
      <c r="N1" s="579"/>
      <c r="O1" s="579"/>
      <c r="P1" s="579"/>
      <c r="Q1" s="579"/>
      <c r="R1" s="579"/>
      <c r="S1" s="579"/>
      <c r="T1" s="579"/>
      <c r="U1" s="579"/>
      <c r="V1" s="579"/>
      <c r="W1" s="579"/>
      <c r="X1" s="579"/>
    </row>
    <row r="2" spans="1:26" s="20" customFormat="1" ht="14.15" customHeight="1">
      <c r="A2" s="657"/>
      <c r="B2" s="657"/>
      <c r="C2" s="657"/>
      <c r="D2" s="657"/>
      <c r="E2" s="657"/>
      <c r="F2" s="657"/>
      <c r="G2" s="657"/>
      <c r="H2" s="657"/>
      <c r="I2" s="657"/>
      <c r="J2" s="657"/>
      <c r="K2" s="657"/>
      <c r="L2" s="657"/>
      <c r="M2" s="657"/>
      <c r="N2" s="657"/>
      <c r="O2" s="657"/>
      <c r="P2" s="657"/>
      <c r="Q2" s="657"/>
      <c r="R2" s="657"/>
      <c r="S2" s="657"/>
      <c r="T2" s="657"/>
      <c r="U2" s="657"/>
      <c r="V2" s="657"/>
    </row>
    <row r="3" spans="1:26" ht="9" customHeight="1"/>
    <row r="4" spans="1:26" ht="23">
      <c r="A4" s="658" t="s">
        <v>46</v>
      </c>
      <c r="B4" s="659"/>
      <c r="C4" s="659"/>
      <c r="D4" s="659"/>
      <c r="E4" s="659"/>
      <c r="F4" s="659"/>
      <c r="G4" s="659"/>
      <c r="H4" s="659"/>
      <c r="I4" s="659"/>
      <c r="J4" s="659"/>
      <c r="K4" s="659"/>
      <c r="L4" s="659"/>
      <c r="M4" s="659"/>
      <c r="N4" s="659"/>
      <c r="O4" s="659"/>
      <c r="P4" s="659"/>
      <c r="Q4" s="659"/>
      <c r="R4" s="659"/>
      <c r="S4" s="659"/>
      <c r="T4" s="659"/>
      <c r="U4" s="659"/>
      <c r="V4" s="659"/>
      <c r="W4" s="659"/>
      <c r="X4" s="659"/>
    </row>
    <row r="6" spans="1:26" ht="20">
      <c r="A6" s="660" t="s">
        <v>101</v>
      </c>
      <c r="B6" s="661"/>
      <c r="C6" s="661"/>
      <c r="D6" s="661"/>
      <c r="E6" s="661"/>
      <c r="F6" s="661"/>
      <c r="G6" s="661"/>
      <c r="H6" s="661"/>
      <c r="I6" s="661"/>
      <c r="J6" s="661"/>
      <c r="K6" s="661"/>
      <c r="L6" s="661"/>
      <c r="M6" s="661"/>
      <c r="N6" s="661"/>
      <c r="O6" s="661"/>
      <c r="P6" s="661"/>
      <c r="Q6" s="661"/>
      <c r="R6" s="661"/>
      <c r="S6" s="661"/>
      <c r="T6" s="661"/>
      <c r="U6" s="661"/>
      <c r="V6" s="661"/>
      <c r="W6" s="661"/>
      <c r="X6" s="661"/>
    </row>
    <row r="7" spans="1:26" ht="14.5" thickBot="1">
      <c r="A7" s="408"/>
      <c r="B7" s="409">
        <v>1999</v>
      </c>
      <c r="C7" s="409">
        <v>2000</v>
      </c>
      <c r="D7" s="409">
        <v>2001</v>
      </c>
      <c r="E7" s="409">
        <v>2002</v>
      </c>
      <c r="F7" s="409">
        <v>2003</v>
      </c>
      <c r="G7" s="409">
        <v>2004</v>
      </c>
      <c r="H7" s="409">
        <v>2005</v>
      </c>
      <c r="I7" s="409">
        <v>2006</v>
      </c>
      <c r="J7" s="409">
        <v>2007</v>
      </c>
      <c r="K7" s="409">
        <v>2008</v>
      </c>
      <c r="L7" s="409">
        <v>2009</v>
      </c>
      <c r="M7" s="409">
        <v>2010</v>
      </c>
      <c r="N7" s="409">
        <v>2011</v>
      </c>
      <c r="O7" s="409">
        <v>2012</v>
      </c>
      <c r="P7" s="409">
        <v>2013</v>
      </c>
      <c r="Q7" s="409">
        <v>2014</v>
      </c>
      <c r="R7" s="409">
        <v>2015</v>
      </c>
      <c r="S7" s="409">
        <v>2016</v>
      </c>
      <c r="T7" s="409">
        <v>2017</v>
      </c>
      <c r="U7" s="409">
        <v>2018</v>
      </c>
      <c r="V7" s="409">
        <v>2019</v>
      </c>
      <c r="W7" s="409">
        <v>2020</v>
      </c>
      <c r="X7" s="501" t="s">
        <v>311</v>
      </c>
    </row>
    <row r="8" spans="1:26" ht="13.5" thickBot="1">
      <c r="A8" s="410" t="s">
        <v>86</v>
      </c>
      <c r="B8" s="662" t="s">
        <v>77</v>
      </c>
      <c r="C8" s="663"/>
      <c r="D8" s="663"/>
      <c r="E8" s="663"/>
      <c r="F8" s="663"/>
      <c r="G8" s="663"/>
      <c r="H8" s="663"/>
      <c r="I8" s="663"/>
      <c r="J8" s="663"/>
      <c r="K8" s="663"/>
      <c r="L8" s="663"/>
      <c r="M8" s="663"/>
      <c r="N8" s="663"/>
      <c r="O8" s="663"/>
      <c r="P8" s="663"/>
      <c r="Q8" s="663"/>
      <c r="R8" s="663"/>
      <c r="S8" s="663"/>
      <c r="T8" s="663"/>
      <c r="U8" s="663"/>
      <c r="V8" s="663"/>
      <c r="W8" s="663"/>
      <c r="X8" s="663"/>
    </row>
    <row r="9" spans="1:26" ht="13">
      <c r="A9" s="411" t="s">
        <v>128</v>
      </c>
      <c r="B9" s="505">
        <v>568.82799999999997</v>
      </c>
      <c r="C9" s="506">
        <v>138.92400000000001</v>
      </c>
      <c r="D9" s="506">
        <v>116.30800000000001</v>
      </c>
      <c r="E9" s="506">
        <v>65.453000000000003</v>
      </c>
      <c r="F9" s="506">
        <v>100.11</v>
      </c>
      <c r="G9" s="506">
        <v>760.38179999999988</v>
      </c>
      <c r="H9" s="506">
        <v>129.10897</v>
      </c>
      <c r="I9" s="506">
        <v>75.129230000000007</v>
      </c>
      <c r="J9" s="506">
        <v>195.87640999999999</v>
      </c>
      <c r="K9" s="506">
        <v>2159.7112299999999</v>
      </c>
      <c r="L9" s="506">
        <v>114.86693</v>
      </c>
      <c r="M9" s="506">
        <v>356.29585000000003</v>
      </c>
      <c r="N9" s="506">
        <v>397.79167000000001</v>
      </c>
      <c r="O9" s="506">
        <v>559.60516000000007</v>
      </c>
      <c r="P9" s="506">
        <v>581.18623000000002</v>
      </c>
      <c r="Q9" s="506">
        <v>584.71541000000002</v>
      </c>
      <c r="R9" s="506">
        <v>746.54104000000007</v>
      </c>
      <c r="S9" s="506">
        <v>805.50095999999996</v>
      </c>
      <c r="T9" s="506">
        <v>685.16984999999988</v>
      </c>
      <c r="U9" s="506">
        <v>1092.8248500000002</v>
      </c>
      <c r="V9" s="506">
        <v>916.71621699999992</v>
      </c>
      <c r="W9" s="506">
        <v>803.30769999999995</v>
      </c>
      <c r="X9" s="506">
        <v>865.48461999999995</v>
      </c>
    </row>
    <row r="10" spans="1:26" ht="13">
      <c r="A10" s="411" t="s">
        <v>129</v>
      </c>
      <c r="B10" s="412">
        <v>701.46629999999993</v>
      </c>
      <c r="C10" s="412">
        <v>499.928</v>
      </c>
      <c r="D10" s="412">
        <v>1210.835</v>
      </c>
      <c r="E10" s="412">
        <v>1359.1230999999998</v>
      </c>
      <c r="F10" s="412">
        <v>1345.3544500000003</v>
      </c>
      <c r="G10" s="412">
        <v>6434.2388499999997</v>
      </c>
      <c r="H10" s="412">
        <v>2962.1157599999997</v>
      </c>
      <c r="I10" s="412">
        <v>2851.5390500000003</v>
      </c>
      <c r="J10" s="412">
        <v>2283.5030499999998</v>
      </c>
      <c r="K10" s="412">
        <v>2677.2505000000001</v>
      </c>
      <c r="L10" s="412">
        <v>5000.5227999999997</v>
      </c>
      <c r="M10" s="412">
        <v>1797.6708199999998</v>
      </c>
      <c r="N10" s="412">
        <v>8528.0011000000013</v>
      </c>
      <c r="O10" s="412">
        <v>431.91285999999997</v>
      </c>
      <c r="P10" s="412">
        <v>1836.22675</v>
      </c>
      <c r="Q10" s="412">
        <v>1537.6466600000001</v>
      </c>
      <c r="R10" s="412">
        <v>2324.8266439999998</v>
      </c>
      <c r="S10" s="412">
        <v>2279.16822</v>
      </c>
      <c r="T10" s="412">
        <v>2059.45019</v>
      </c>
      <c r="U10" s="412">
        <v>1270.24576</v>
      </c>
      <c r="V10" s="412">
        <v>3810.5759899999998</v>
      </c>
      <c r="W10" s="412">
        <v>2659.0487699999994</v>
      </c>
      <c r="X10" s="412">
        <v>3948.1407499999996</v>
      </c>
    </row>
    <row r="11" spans="1:26" ht="13">
      <c r="A11" s="411" t="s">
        <v>130</v>
      </c>
      <c r="B11" s="412">
        <v>11472.257</v>
      </c>
      <c r="C11" s="412">
        <v>7219.5825599999998</v>
      </c>
      <c r="D11" s="412">
        <v>4296.5640000000003</v>
      </c>
      <c r="E11" s="412">
        <v>1916.7829999999999</v>
      </c>
      <c r="F11" s="412">
        <v>2294.6410000000001</v>
      </c>
      <c r="G11" s="412">
        <v>3250.3969999999999</v>
      </c>
      <c r="H11" s="412">
        <v>4195.2594900000004</v>
      </c>
      <c r="I11" s="412">
        <v>2062.2624000000001</v>
      </c>
      <c r="J11" s="412">
        <v>3921.6136099999999</v>
      </c>
      <c r="K11" s="412">
        <v>5403.7033300000003</v>
      </c>
      <c r="L11" s="412">
        <v>4707.8794699999989</v>
      </c>
      <c r="M11" s="412">
        <v>4341.1954199999991</v>
      </c>
      <c r="N11" s="412">
        <v>5478.4662669999998</v>
      </c>
      <c r="O11" s="412">
        <v>6138.8072999999986</v>
      </c>
      <c r="P11" s="412">
        <v>7519.6966620000003</v>
      </c>
      <c r="Q11" s="412">
        <v>7606.1484459999992</v>
      </c>
      <c r="R11" s="412">
        <v>9437.4275899999993</v>
      </c>
      <c r="S11" s="412">
        <v>9187.0215200000002</v>
      </c>
      <c r="T11" s="412">
        <v>10830.659336999999</v>
      </c>
      <c r="U11" s="412">
        <v>12804.63675</v>
      </c>
      <c r="V11" s="412">
        <v>12299.24259</v>
      </c>
      <c r="W11" s="412">
        <v>13035.940715999997</v>
      </c>
      <c r="X11" s="412">
        <v>11164.974835999999</v>
      </c>
    </row>
    <row r="12" spans="1:26" ht="13.5" thickBot="1">
      <c r="A12" s="413" t="s">
        <v>131</v>
      </c>
      <c r="B12" s="414">
        <v>6930.1639999999998</v>
      </c>
      <c r="C12" s="414">
        <v>6738.4279999999999</v>
      </c>
      <c r="D12" s="414">
        <v>4013.1770000000001</v>
      </c>
      <c r="E12" s="414">
        <v>2125.8969999999999</v>
      </c>
      <c r="F12" s="414">
        <v>2826.7906000000003</v>
      </c>
      <c r="G12" s="414">
        <v>3275.3384999999998</v>
      </c>
      <c r="H12" s="414">
        <v>3933.297</v>
      </c>
      <c r="I12" s="414">
        <v>4479.5289000000002</v>
      </c>
      <c r="J12" s="414">
        <v>5373.8132000000005</v>
      </c>
      <c r="K12" s="414">
        <v>6691.1131999999989</v>
      </c>
      <c r="L12" s="414">
        <v>5844.9825000000001</v>
      </c>
      <c r="M12" s="414">
        <v>6380.2473999999993</v>
      </c>
      <c r="N12" s="414">
        <v>5500.1165999999994</v>
      </c>
      <c r="O12" s="414">
        <v>7660.4390000000003</v>
      </c>
      <c r="P12" s="414">
        <v>8293.2784699999993</v>
      </c>
      <c r="Q12" s="414">
        <v>7163.6289999999999</v>
      </c>
      <c r="R12" s="414">
        <v>8400.8060000000005</v>
      </c>
      <c r="S12" s="414">
        <v>7204.1930000000002</v>
      </c>
      <c r="T12" s="414">
        <v>9366.06</v>
      </c>
      <c r="U12" s="414">
        <v>7843.9949999999999</v>
      </c>
      <c r="V12" s="412">
        <v>9529.2819999999992</v>
      </c>
      <c r="W12" s="412">
        <v>8648.9549999999999</v>
      </c>
      <c r="X12" s="412">
        <v>6172.18</v>
      </c>
    </row>
    <row r="13" spans="1:26" ht="9" customHeight="1" thickBot="1">
      <c r="A13" s="415"/>
      <c r="B13" s="415"/>
      <c r="C13" s="416"/>
      <c r="D13" s="416"/>
      <c r="E13" s="416"/>
      <c r="F13" s="416"/>
      <c r="G13" s="416"/>
      <c r="H13" s="416"/>
      <c r="I13" s="416"/>
      <c r="J13" s="416"/>
      <c r="K13" s="416"/>
      <c r="L13" s="416"/>
      <c r="M13" s="416"/>
      <c r="N13" s="416"/>
      <c r="O13" s="416"/>
      <c r="P13" s="416"/>
      <c r="Q13" s="416"/>
      <c r="R13" s="416"/>
      <c r="S13" s="416"/>
      <c r="T13" s="416"/>
      <c r="U13" s="416"/>
      <c r="V13" s="416"/>
      <c r="W13" s="416"/>
      <c r="X13" s="416"/>
      <c r="Y13" s="20"/>
      <c r="Z13" s="20"/>
    </row>
    <row r="14" spans="1:26" ht="13.5" thickBot="1">
      <c r="A14" s="417" t="s">
        <v>132</v>
      </c>
      <c r="B14" s="416">
        <f t="shared" ref="B14:U14" si="0">SUM(B9:B12)</f>
        <v>19672.7153</v>
      </c>
      <c r="C14" s="416">
        <f t="shared" si="0"/>
        <v>14596.86256</v>
      </c>
      <c r="D14" s="416">
        <f t="shared" si="0"/>
        <v>9636.884</v>
      </c>
      <c r="E14" s="416">
        <f t="shared" si="0"/>
        <v>5467.2560999999996</v>
      </c>
      <c r="F14" s="416">
        <f t="shared" si="0"/>
        <v>6566.8960500000003</v>
      </c>
      <c r="G14" s="416">
        <f t="shared" si="0"/>
        <v>13720.35615</v>
      </c>
      <c r="H14" s="416">
        <f t="shared" si="0"/>
        <v>11219.781220000001</v>
      </c>
      <c r="I14" s="416">
        <f t="shared" si="0"/>
        <v>9468.4595800000006</v>
      </c>
      <c r="J14" s="416">
        <f t="shared" si="0"/>
        <v>11774.806270000001</v>
      </c>
      <c r="K14" s="416">
        <f t="shared" si="0"/>
        <v>16931.778259999999</v>
      </c>
      <c r="L14" s="416">
        <f t="shared" si="0"/>
        <v>15668.251699999999</v>
      </c>
      <c r="M14" s="416">
        <f t="shared" si="0"/>
        <v>12875.409489999998</v>
      </c>
      <c r="N14" s="416">
        <f t="shared" si="0"/>
        <v>19904.375637000001</v>
      </c>
      <c r="O14" s="416">
        <f t="shared" si="0"/>
        <v>14790.764319999998</v>
      </c>
      <c r="P14" s="416">
        <f t="shared" si="0"/>
        <v>18230.388112000001</v>
      </c>
      <c r="Q14" s="416">
        <f t="shared" si="0"/>
        <v>16892.139515999999</v>
      </c>
      <c r="R14" s="416">
        <f t="shared" si="0"/>
        <v>20909.601274000001</v>
      </c>
      <c r="S14" s="416">
        <f t="shared" si="0"/>
        <v>19475.883699999998</v>
      </c>
      <c r="T14" s="416">
        <f t="shared" si="0"/>
        <v>22941.339376999997</v>
      </c>
      <c r="U14" s="416">
        <f t="shared" si="0"/>
        <v>23011.702359999999</v>
      </c>
      <c r="V14" s="416">
        <f>SUM(V9:V13)</f>
        <v>26555.816796999999</v>
      </c>
      <c r="W14" s="416">
        <f>SUM(W9:W13)</f>
        <v>25147.252185999998</v>
      </c>
      <c r="X14" s="416">
        <f>SUM(X9:X13)</f>
        <v>22150.780205999999</v>
      </c>
    </row>
    <row r="15" spans="1:26">
      <c r="A15" s="502" t="s">
        <v>310</v>
      </c>
      <c r="B15" s="502"/>
      <c r="C15" s="502"/>
      <c r="D15" s="502"/>
      <c r="E15" s="502"/>
    </row>
    <row r="16" spans="1:26">
      <c r="A16" s="321" t="s">
        <v>239</v>
      </c>
    </row>
    <row r="17" spans="1:27">
      <c r="A17" s="321"/>
    </row>
    <row r="19" spans="1:27" ht="20">
      <c r="A19" s="660" t="s">
        <v>102</v>
      </c>
      <c r="B19" s="661"/>
      <c r="C19" s="661"/>
      <c r="D19" s="661"/>
      <c r="E19" s="661"/>
      <c r="F19" s="661"/>
      <c r="G19" s="661"/>
      <c r="H19" s="661"/>
      <c r="I19" s="661"/>
      <c r="J19" s="661"/>
      <c r="K19" s="661"/>
      <c r="L19" s="661"/>
      <c r="M19" s="661"/>
      <c r="N19" s="661"/>
      <c r="O19" s="661"/>
      <c r="P19" s="661"/>
      <c r="Q19" s="661"/>
      <c r="R19" s="661"/>
      <c r="S19" s="661"/>
      <c r="T19" s="661"/>
      <c r="U19" s="661"/>
      <c r="V19" s="661"/>
      <c r="W19" s="661"/>
      <c r="X19" s="661"/>
    </row>
    <row r="20" spans="1:27" ht="14.5" thickBot="1">
      <c r="A20" s="408"/>
      <c r="B20" s="508">
        <v>1999</v>
      </c>
      <c r="C20" s="490">
        <v>2000</v>
      </c>
      <c r="D20" s="490">
        <v>2001</v>
      </c>
      <c r="E20" s="490">
        <v>2002</v>
      </c>
      <c r="F20" s="490">
        <v>2003</v>
      </c>
      <c r="G20" s="490">
        <v>2004</v>
      </c>
      <c r="H20" s="490">
        <v>2005</v>
      </c>
      <c r="I20" s="490">
        <v>2006</v>
      </c>
      <c r="J20" s="490">
        <v>2007</v>
      </c>
      <c r="K20" s="490">
        <v>2008</v>
      </c>
      <c r="L20" s="490">
        <v>2009</v>
      </c>
      <c r="M20" s="490">
        <v>2010</v>
      </c>
      <c r="N20" s="490">
        <v>2011</v>
      </c>
      <c r="O20" s="490">
        <v>2012</v>
      </c>
      <c r="P20" s="490">
        <v>2013</v>
      </c>
      <c r="Q20" s="490">
        <v>2014</v>
      </c>
      <c r="R20" s="490">
        <v>2015</v>
      </c>
      <c r="S20" s="490">
        <v>2016</v>
      </c>
      <c r="T20" s="490">
        <v>2017</v>
      </c>
      <c r="U20" s="490">
        <v>2018</v>
      </c>
      <c r="V20" s="490">
        <v>2019</v>
      </c>
      <c r="W20" s="490">
        <v>2020</v>
      </c>
      <c r="X20" s="501" t="s">
        <v>311</v>
      </c>
    </row>
    <row r="21" spans="1:27" ht="13.5" thickBot="1">
      <c r="A21" s="410" t="s">
        <v>86</v>
      </c>
      <c r="B21" s="662" t="s">
        <v>77</v>
      </c>
      <c r="C21" s="663"/>
      <c r="D21" s="663"/>
      <c r="E21" s="663"/>
      <c r="F21" s="663"/>
      <c r="G21" s="663"/>
      <c r="H21" s="663"/>
      <c r="I21" s="663"/>
      <c r="J21" s="663"/>
      <c r="K21" s="663"/>
      <c r="L21" s="663"/>
      <c r="M21" s="663"/>
      <c r="N21" s="663"/>
      <c r="O21" s="663"/>
      <c r="P21" s="663"/>
      <c r="Q21" s="663"/>
      <c r="R21" s="663"/>
      <c r="S21" s="663"/>
      <c r="T21" s="663"/>
      <c r="U21" s="663"/>
      <c r="V21" s="663"/>
      <c r="W21" s="663"/>
      <c r="X21" s="663"/>
    </row>
    <row r="22" spans="1:27" ht="13">
      <c r="A22" s="411" t="s">
        <v>128</v>
      </c>
      <c r="B22" s="505">
        <v>119.02500000000001</v>
      </c>
      <c r="C22" s="506">
        <v>50.186</v>
      </c>
      <c r="D22" s="506">
        <v>52.185000000000002</v>
      </c>
      <c r="E22" s="506">
        <v>15.079000000000001</v>
      </c>
      <c r="F22" s="506">
        <v>54.639000000000003</v>
      </c>
      <c r="G22" s="506">
        <v>33.432000000000002</v>
      </c>
      <c r="H22" s="506">
        <v>363.83800000000002</v>
      </c>
      <c r="I22" s="506">
        <v>76.06</v>
      </c>
      <c r="J22" s="506">
        <v>142.608</v>
      </c>
      <c r="K22" s="506">
        <v>934.48020999999994</v>
      </c>
      <c r="L22" s="506">
        <v>1681.4090800000001</v>
      </c>
      <c r="M22" s="506">
        <v>335.03339999999997</v>
      </c>
      <c r="N22" s="506">
        <v>437.89260000000002</v>
      </c>
      <c r="O22" s="506">
        <v>164.94331</v>
      </c>
      <c r="P22" s="506">
        <v>887.18972000000008</v>
      </c>
      <c r="Q22" s="506">
        <v>1137.54808</v>
      </c>
      <c r="R22" s="506">
        <v>1386.7355400000001</v>
      </c>
      <c r="S22" s="506">
        <v>386.27737999999994</v>
      </c>
      <c r="T22" s="506">
        <v>115.78189</v>
      </c>
      <c r="U22" s="506">
        <v>65.346000000000004</v>
      </c>
      <c r="V22" s="506">
        <v>50.244999999999997</v>
      </c>
      <c r="W22" s="506">
        <v>22.90652</v>
      </c>
      <c r="X22" s="506">
        <v>58.158649999999994</v>
      </c>
    </row>
    <row r="23" spans="1:27" ht="13">
      <c r="A23" s="411" t="s">
        <v>129</v>
      </c>
      <c r="B23" s="412">
        <v>3098.328</v>
      </c>
      <c r="C23" s="412">
        <v>2127.0410000000002</v>
      </c>
      <c r="D23" s="412">
        <v>7023.1660000000002</v>
      </c>
      <c r="E23" s="412">
        <v>8393.5485250000002</v>
      </c>
      <c r="F23" s="412">
        <v>10796.584999999999</v>
      </c>
      <c r="G23" s="412">
        <v>11613.543</v>
      </c>
      <c r="H23" s="412">
        <v>3396.3240000000001</v>
      </c>
      <c r="I23" s="412">
        <v>47.778550000000003</v>
      </c>
      <c r="J23" s="412">
        <v>79.912649999999999</v>
      </c>
      <c r="K23" s="412">
        <v>34.9375</v>
      </c>
      <c r="L23" s="412">
        <v>32.699269999999999</v>
      </c>
      <c r="M23" s="412">
        <v>25.541700000000002</v>
      </c>
      <c r="N23" s="412">
        <v>48.616999999999997</v>
      </c>
      <c r="O23" s="412">
        <v>705.44880000000001</v>
      </c>
      <c r="P23" s="412">
        <v>866.9905</v>
      </c>
      <c r="Q23" s="412">
        <v>407.64346</v>
      </c>
      <c r="R23" s="412">
        <v>292.75420000000008</v>
      </c>
      <c r="S23" s="412">
        <v>103.94240000000002</v>
      </c>
      <c r="T23" s="412">
        <v>115.58529999999998</v>
      </c>
      <c r="U23" s="412">
        <v>94.553199999999961</v>
      </c>
      <c r="V23" s="412">
        <v>82.841060000000013</v>
      </c>
      <c r="W23" s="412">
        <v>553.83207999999991</v>
      </c>
      <c r="X23" s="412">
        <v>443.88252</v>
      </c>
    </row>
    <row r="24" spans="1:27" ht="13">
      <c r="A24" s="411" t="s">
        <v>130</v>
      </c>
      <c r="B24" s="412">
        <v>2570.6010000000001</v>
      </c>
      <c r="C24" s="412">
        <v>4396.95</v>
      </c>
      <c r="D24" s="412">
        <v>7444.2340000000004</v>
      </c>
      <c r="E24" s="412">
        <v>10076.999670000001</v>
      </c>
      <c r="F24" s="412">
        <v>11416.189179999999</v>
      </c>
      <c r="G24" s="412">
        <v>13872.760430000002</v>
      </c>
      <c r="H24" s="412">
        <v>16929.582079999996</v>
      </c>
      <c r="I24" s="412">
        <v>19858.273205000001</v>
      </c>
      <c r="J24" s="412">
        <v>39579.788200000003</v>
      </c>
      <c r="K24" s="412">
        <v>20498.17354</v>
      </c>
      <c r="L24" s="412">
        <v>14268.924130000001</v>
      </c>
      <c r="M24" s="412">
        <v>35430.061460000004</v>
      </c>
      <c r="N24" s="412">
        <v>36599.58668</v>
      </c>
      <c r="O24" s="412">
        <v>29891.235920000006</v>
      </c>
      <c r="P24" s="412">
        <v>40983.773136000003</v>
      </c>
      <c r="Q24" s="412">
        <v>40280.748443000019</v>
      </c>
      <c r="R24" s="412">
        <v>24880.443320000006</v>
      </c>
      <c r="S24" s="412">
        <v>21772.025740000001</v>
      </c>
      <c r="T24" s="412">
        <v>14492.98365</v>
      </c>
      <c r="U24" s="412">
        <v>16602.152351999997</v>
      </c>
      <c r="V24" s="412">
        <v>13663.149186999999</v>
      </c>
      <c r="W24" s="412">
        <v>16067.269738000001</v>
      </c>
      <c r="X24" s="412">
        <v>10592.700240000004</v>
      </c>
      <c r="AA24" s="2"/>
    </row>
    <row r="25" spans="1:27" ht="13.5" thickBot="1">
      <c r="A25" s="413" t="s">
        <v>131</v>
      </c>
      <c r="B25" s="414">
        <v>2820.5</v>
      </c>
      <c r="C25" s="414">
        <v>5321.5559999999996</v>
      </c>
      <c r="D25" s="414">
        <v>2554.48</v>
      </c>
      <c r="E25" s="414">
        <v>3557.6030000000001</v>
      </c>
      <c r="F25" s="414">
        <v>9110.4940000000006</v>
      </c>
      <c r="G25" s="414">
        <v>6130.0169999999998</v>
      </c>
      <c r="H25" s="414">
        <v>4130.7250000000004</v>
      </c>
      <c r="I25" s="414">
        <v>7454.7653069999997</v>
      </c>
      <c r="J25" s="414">
        <v>15342.534599999999</v>
      </c>
      <c r="K25" s="414">
        <v>6746.9554000000007</v>
      </c>
      <c r="L25" s="414">
        <v>3955.5250000000001</v>
      </c>
      <c r="M25" s="414">
        <v>4248.7512400000005</v>
      </c>
      <c r="N25" s="414">
        <v>3076.8024699999987</v>
      </c>
      <c r="O25" s="414">
        <v>3049.7523599999995</v>
      </c>
      <c r="P25" s="414">
        <v>3853.2597700000001</v>
      </c>
      <c r="Q25" s="414">
        <v>3737.5344100000002</v>
      </c>
      <c r="R25" s="414">
        <v>4391.985990000001</v>
      </c>
      <c r="S25" s="414">
        <v>6967.6120999999994</v>
      </c>
      <c r="T25" s="414">
        <v>1097.32818</v>
      </c>
      <c r="U25" s="414">
        <v>2629.1977499999998</v>
      </c>
      <c r="V25" s="412">
        <v>4181.6495500000001</v>
      </c>
      <c r="W25" s="412">
        <v>4247.5530500000004</v>
      </c>
      <c r="X25" s="412">
        <v>1707.7639699999997</v>
      </c>
      <c r="AA25" s="2"/>
    </row>
    <row r="26" spans="1:27" ht="9" customHeight="1" thickBot="1">
      <c r="A26" s="415"/>
      <c r="B26" s="415"/>
      <c r="C26" s="416"/>
      <c r="D26" s="416"/>
      <c r="E26" s="416"/>
      <c r="F26" s="416"/>
      <c r="G26" s="416"/>
      <c r="H26" s="416"/>
      <c r="I26" s="416"/>
      <c r="J26" s="416"/>
      <c r="K26" s="416"/>
      <c r="L26" s="416"/>
      <c r="M26" s="416"/>
      <c r="N26" s="416"/>
      <c r="O26" s="416"/>
      <c r="P26" s="416"/>
      <c r="Q26" s="416"/>
      <c r="R26" s="416"/>
      <c r="S26" s="416"/>
      <c r="T26" s="416"/>
      <c r="U26" s="416"/>
      <c r="V26" s="416"/>
      <c r="W26" s="416"/>
      <c r="X26" s="416"/>
      <c r="Y26" s="20"/>
      <c r="Z26" s="20"/>
      <c r="AA26" s="2"/>
    </row>
    <row r="27" spans="1:27" ht="13.5" thickBot="1">
      <c r="A27" s="415" t="s">
        <v>132</v>
      </c>
      <c r="B27" s="416">
        <f t="shared" ref="B27:U27" si="1">SUM(B22:B25)</f>
        <v>8608.4539999999997</v>
      </c>
      <c r="C27" s="416">
        <f t="shared" si="1"/>
        <v>11895.733</v>
      </c>
      <c r="D27" s="416">
        <f t="shared" si="1"/>
        <v>17074.065000000002</v>
      </c>
      <c r="E27" s="416">
        <f t="shared" si="1"/>
        <v>22043.230195</v>
      </c>
      <c r="F27" s="416">
        <f t="shared" si="1"/>
        <v>31377.907179999995</v>
      </c>
      <c r="G27" s="416">
        <f t="shared" si="1"/>
        <v>31649.75243</v>
      </c>
      <c r="H27" s="416">
        <f t="shared" si="1"/>
        <v>24820.469079999995</v>
      </c>
      <c r="I27" s="416">
        <f t="shared" si="1"/>
        <v>27436.877062</v>
      </c>
      <c r="J27" s="416">
        <f t="shared" si="1"/>
        <v>55144.84345</v>
      </c>
      <c r="K27" s="416">
        <f t="shared" si="1"/>
        <v>28214.546650000004</v>
      </c>
      <c r="L27" s="416">
        <f t="shared" si="1"/>
        <v>19938.557480000003</v>
      </c>
      <c r="M27" s="416">
        <f t="shared" si="1"/>
        <v>40039.387800000004</v>
      </c>
      <c r="N27" s="416">
        <f t="shared" si="1"/>
        <v>40162.898749999993</v>
      </c>
      <c r="O27" s="416">
        <f t="shared" si="1"/>
        <v>33811.380390000006</v>
      </c>
      <c r="P27" s="416">
        <f t="shared" si="1"/>
        <v>46591.213126000002</v>
      </c>
      <c r="Q27" s="416">
        <f t="shared" si="1"/>
        <v>45563.474393000019</v>
      </c>
      <c r="R27" s="416">
        <f t="shared" si="1"/>
        <v>30951.919050000008</v>
      </c>
      <c r="S27" s="416">
        <f t="shared" si="1"/>
        <v>29229.857619999999</v>
      </c>
      <c r="T27" s="416">
        <f t="shared" si="1"/>
        <v>15821.679020000001</v>
      </c>
      <c r="U27" s="416">
        <f t="shared" si="1"/>
        <v>19391.249301999997</v>
      </c>
      <c r="V27" s="416">
        <f>SUM(V22:V26)</f>
        <v>17977.884796999999</v>
      </c>
      <c r="W27" s="416">
        <f>SUM(W22:W26)</f>
        <v>20891.561388000002</v>
      </c>
      <c r="X27" s="416">
        <f>SUM(X22:X26)</f>
        <v>12802.505380000004</v>
      </c>
      <c r="AA27" s="2"/>
    </row>
    <row r="28" spans="1:27">
      <c r="A28" s="502" t="s">
        <v>310</v>
      </c>
      <c r="B28" s="502"/>
      <c r="C28" s="502"/>
      <c r="D28" s="502"/>
      <c r="E28" s="502"/>
    </row>
    <row r="29" spans="1:27">
      <c r="A29" s="321" t="s">
        <v>239</v>
      </c>
      <c r="AA29" s="2"/>
    </row>
    <row r="30" spans="1:27">
      <c r="A30" s="321"/>
    </row>
    <row r="31" spans="1:27">
      <c r="Z31" s="2"/>
      <c r="AA31" s="2"/>
    </row>
    <row r="32" spans="1:27" ht="20">
      <c r="A32" s="660" t="s">
        <v>103</v>
      </c>
      <c r="B32" s="661"/>
      <c r="C32" s="661"/>
      <c r="D32" s="661"/>
      <c r="E32" s="661"/>
      <c r="F32" s="661"/>
      <c r="G32" s="661"/>
      <c r="H32" s="661"/>
      <c r="I32" s="661"/>
      <c r="J32" s="661"/>
      <c r="K32" s="661"/>
      <c r="L32" s="661"/>
      <c r="M32" s="661"/>
      <c r="N32" s="661"/>
      <c r="O32" s="661"/>
      <c r="P32" s="661"/>
      <c r="Q32" s="661"/>
      <c r="R32" s="661"/>
      <c r="S32" s="661"/>
      <c r="T32" s="661"/>
      <c r="U32" s="661"/>
      <c r="V32" s="661"/>
      <c r="W32" s="661"/>
      <c r="X32" s="661"/>
      <c r="Z32" s="39"/>
      <c r="AA32" s="39"/>
    </row>
    <row r="33" spans="1:27" ht="14.5" thickBot="1">
      <c r="A33" s="408"/>
      <c r="B33" s="490">
        <v>1999</v>
      </c>
      <c r="C33" s="409">
        <v>2000</v>
      </c>
      <c r="D33" s="409">
        <v>2001</v>
      </c>
      <c r="E33" s="409">
        <v>2002</v>
      </c>
      <c r="F33" s="409">
        <v>2003</v>
      </c>
      <c r="G33" s="409">
        <v>2004</v>
      </c>
      <c r="H33" s="490">
        <v>2005</v>
      </c>
      <c r="I33" s="490">
        <v>2006</v>
      </c>
      <c r="J33" s="409">
        <v>2007</v>
      </c>
      <c r="K33" s="490">
        <v>2008</v>
      </c>
      <c r="L33" s="490">
        <v>2009</v>
      </c>
      <c r="M33" s="490">
        <v>2010</v>
      </c>
      <c r="N33" s="490">
        <v>2011</v>
      </c>
      <c r="O33" s="490">
        <v>2012</v>
      </c>
      <c r="P33" s="490">
        <v>2013</v>
      </c>
      <c r="Q33" s="490">
        <v>2014</v>
      </c>
      <c r="R33" s="490">
        <v>2015</v>
      </c>
      <c r="S33" s="490">
        <v>2016</v>
      </c>
      <c r="T33" s="490">
        <v>2017</v>
      </c>
      <c r="U33" s="490">
        <v>2018</v>
      </c>
      <c r="V33" s="409">
        <v>2019</v>
      </c>
      <c r="W33" s="490">
        <v>2020</v>
      </c>
      <c r="X33" s="501" t="s">
        <v>311</v>
      </c>
      <c r="Z33" s="39"/>
      <c r="AA33" s="39"/>
    </row>
    <row r="34" spans="1:27" ht="13.5" thickBot="1">
      <c r="A34" s="489" t="s">
        <v>86</v>
      </c>
      <c r="B34" s="655" t="s">
        <v>81</v>
      </c>
      <c r="C34" s="656"/>
      <c r="D34" s="656"/>
      <c r="E34" s="656"/>
      <c r="F34" s="656"/>
      <c r="G34" s="656"/>
      <c r="H34" s="656"/>
      <c r="I34" s="656"/>
      <c r="J34" s="656"/>
      <c r="K34" s="656"/>
      <c r="L34" s="656"/>
      <c r="M34" s="656"/>
      <c r="N34" s="656"/>
      <c r="O34" s="656"/>
      <c r="P34" s="656"/>
      <c r="Q34" s="656"/>
      <c r="R34" s="656"/>
      <c r="S34" s="656"/>
      <c r="T34" s="656"/>
      <c r="U34" s="656"/>
      <c r="V34" s="656"/>
      <c r="W34" s="656"/>
      <c r="X34" s="656"/>
      <c r="Z34" s="2"/>
      <c r="AA34" s="2"/>
    </row>
    <row r="35" spans="1:27" ht="13">
      <c r="A35" s="411" t="s">
        <v>128</v>
      </c>
      <c r="B35" s="507">
        <f t="shared" ref="B35:V35" si="2">(B22/B9)*100</f>
        <v>20.92460286765068</v>
      </c>
      <c r="C35" s="412">
        <f t="shared" si="2"/>
        <v>36.124787653681146</v>
      </c>
      <c r="D35" s="412">
        <f t="shared" si="2"/>
        <v>44.8679368573099</v>
      </c>
      <c r="E35" s="412">
        <f t="shared" si="2"/>
        <v>23.037905061647287</v>
      </c>
      <c r="F35" s="412">
        <f t="shared" si="2"/>
        <v>54.578963140545397</v>
      </c>
      <c r="G35" s="412">
        <f t="shared" si="2"/>
        <v>4.3967385857999242</v>
      </c>
      <c r="H35" s="412">
        <f t="shared" si="2"/>
        <v>281.80691085987291</v>
      </c>
      <c r="I35" s="412">
        <f t="shared" si="2"/>
        <v>101.23889197320403</v>
      </c>
      <c r="J35" s="412">
        <f t="shared" si="2"/>
        <v>72.805091741266864</v>
      </c>
      <c r="K35" s="412">
        <f t="shared" si="2"/>
        <v>43.26875727733286</v>
      </c>
      <c r="L35" s="412">
        <f t="shared" si="2"/>
        <v>1463.7886465669451</v>
      </c>
      <c r="M35" s="412">
        <f t="shared" si="2"/>
        <v>94.032361028061345</v>
      </c>
      <c r="N35" s="412">
        <f t="shared" si="2"/>
        <v>110.08088731470924</v>
      </c>
      <c r="O35" s="412">
        <f t="shared" si="2"/>
        <v>29.474944441184203</v>
      </c>
      <c r="P35" s="412">
        <f t="shared" si="2"/>
        <v>152.65153821693264</v>
      </c>
      <c r="Q35" s="412">
        <f t="shared" si="2"/>
        <v>194.54730635541142</v>
      </c>
      <c r="R35" s="412">
        <f t="shared" si="2"/>
        <v>185.75476306031348</v>
      </c>
      <c r="S35" s="412">
        <f t="shared" si="2"/>
        <v>47.954924845775473</v>
      </c>
      <c r="T35" s="412">
        <f t="shared" si="2"/>
        <v>16.898275661137166</v>
      </c>
      <c r="U35" s="412">
        <f t="shared" si="2"/>
        <v>5.9795492388373113</v>
      </c>
      <c r="V35" s="412">
        <f t="shared" si="2"/>
        <v>5.4809764535887995</v>
      </c>
      <c r="W35" s="412">
        <f t="shared" ref="W35:X35" si="3">(W22/W9)*100</f>
        <v>2.8515250133915062</v>
      </c>
      <c r="X35" s="412">
        <f t="shared" si="3"/>
        <v>6.7197785675267117</v>
      </c>
      <c r="Z35" s="2"/>
      <c r="AA35" s="2"/>
    </row>
    <row r="36" spans="1:27" ht="13">
      <c r="A36" s="411" t="s">
        <v>129</v>
      </c>
      <c r="B36" s="412">
        <f t="shared" ref="B36:V36" si="4">(B23/B10)*100</f>
        <v>441.69306494125237</v>
      </c>
      <c r="C36" s="412">
        <f t="shared" si="4"/>
        <v>425.46946760333492</v>
      </c>
      <c r="D36" s="412">
        <f t="shared" si="4"/>
        <v>580.02667580636512</v>
      </c>
      <c r="E36" s="412">
        <f t="shared" si="4"/>
        <v>617.57088265220432</v>
      </c>
      <c r="F36" s="412">
        <f t="shared" si="4"/>
        <v>802.50858797843171</v>
      </c>
      <c r="G36" s="412">
        <f t="shared" si="4"/>
        <v>180.49598827062505</v>
      </c>
      <c r="H36" s="412">
        <f t="shared" si="4"/>
        <v>114.65871948232032</v>
      </c>
      <c r="I36" s="412">
        <f t="shared" si="4"/>
        <v>1.6755355322943939</v>
      </c>
      <c r="J36" s="412">
        <f t="shared" si="4"/>
        <v>3.4995639703656192</v>
      </c>
      <c r="K36" s="412">
        <f t="shared" si="4"/>
        <v>1.3049768783309592</v>
      </c>
      <c r="L36" s="412">
        <f t="shared" si="4"/>
        <v>0.65391702643571592</v>
      </c>
      <c r="M36" s="412">
        <f t="shared" si="4"/>
        <v>1.4208218610346028</v>
      </c>
      <c r="N36" s="412">
        <f t="shared" si="4"/>
        <v>0.57008669944941714</v>
      </c>
      <c r="O36" s="412">
        <f t="shared" si="4"/>
        <v>163.33127936963953</v>
      </c>
      <c r="P36" s="412">
        <f t="shared" si="4"/>
        <v>47.215873529780566</v>
      </c>
      <c r="Q36" s="412">
        <f t="shared" si="4"/>
        <v>26.510866937401602</v>
      </c>
      <c r="R36" s="412">
        <f t="shared" si="4"/>
        <v>12.592517414386622</v>
      </c>
      <c r="S36" s="412">
        <f t="shared" si="4"/>
        <v>4.5605409503296785</v>
      </c>
      <c r="T36" s="412">
        <f t="shared" si="4"/>
        <v>5.6124348411650571</v>
      </c>
      <c r="U36" s="412">
        <f t="shared" si="4"/>
        <v>7.4436934156741419</v>
      </c>
      <c r="V36" s="412">
        <f t="shared" si="4"/>
        <v>2.1739773781548446</v>
      </c>
      <c r="W36" s="412">
        <f t="shared" ref="W36:X36" si="5">(W23/W10)*100</f>
        <v>20.828203162291004</v>
      </c>
      <c r="X36" s="412">
        <f t="shared" si="5"/>
        <v>11.242824106511401</v>
      </c>
    </row>
    <row r="37" spans="1:27" ht="13">
      <c r="A37" s="411" t="s">
        <v>130</v>
      </c>
      <c r="B37" s="412">
        <f t="shared" ref="B37:V37" si="6">(B24/B11)*100</f>
        <v>22.407107860292879</v>
      </c>
      <c r="C37" s="412">
        <f t="shared" si="6"/>
        <v>60.90310573302731</v>
      </c>
      <c r="D37" s="412">
        <f t="shared" si="6"/>
        <v>173.2601678922972</v>
      </c>
      <c r="E37" s="412">
        <f t="shared" si="6"/>
        <v>525.72459532456207</v>
      </c>
      <c r="F37" s="412">
        <f t="shared" si="6"/>
        <v>497.51526186449206</v>
      </c>
      <c r="G37" s="412">
        <f t="shared" si="6"/>
        <v>426.80203156722092</v>
      </c>
      <c r="H37" s="412">
        <f t="shared" si="6"/>
        <v>403.54076119377294</v>
      </c>
      <c r="I37" s="412">
        <f t="shared" si="6"/>
        <v>962.93629777665546</v>
      </c>
      <c r="J37" s="412">
        <f t="shared" si="6"/>
        <v>1009.2730221833355</v>
      </c>
      <c r="K37" s="412">
        <f t="shared" si="6"/>
        <v>379.33565720011495</v>
      </c>
      <c r="L37" s="412">
        <f t="shared" si="6"/>
        <v>303.08601188551677</v>
      </c>
      <c r="M37" s="412">
        <f t="shared" si="6"/>
        <v>816.13606466027306</v>
      </c>
      <c r="N37" s="412">
        <f t="shared" si="6"/>
        <v>668.06264557036116</v>
      </c>
      <c r="O37" s="412">
        <f t="shared" si="6"/>
        <v>486.92253167809997</v>
      </c>
      <c r="P37" s="412">
        <f t="shared" si="6"/>
        <v>545.01896789410682</v>
      </c>
      <c r="Q37" s="412">
        <f t="shared" si="6"/>
        <v>529.58141336543702</v>
      </c>
      <c r="R37" s="412">
        <f t="shared" si="6"/>
        <v>263.63585927126576</v>
      </c>
      <c r="S37" s="412">
        <f t="shared" si="6"/>
        <v>236.98677196524079</v>
      </c>
      <c r="T37" s="412">
        <f t="shared" si="6"/>
        <v>133.81441700865494</v>
      </c>
      <c r="U37" s="412">
        <f t="shared" si="6"/>
        <v>129.65734738238473</v>
      </c>
      <c r="V37" s="412">
        <f t="shared" si="6"/>
        <v>111.08935438113021</v>
      </c>
      <c r="W37" s="412">
        <f t="shared" ref="W37:X37" si="7">(W24/W11)*100</f>
        <v>123.25362693832615</v>
      </c>
      <c r="X37" s="412">
        <f t="shared" si="7"/>
        <v>94.874376302624782</v>
      </c>
    </row>
    <row r="38" spans="1:27" ht="13.5" thickBot="1">
      <c r="A38" s="413" t="s">
        <v>131</v>
      </c>
      <c r="B38" s="412">
        <f t="shared" ref="B38:V38" si="8">(B25/B12)*100</f>
        <v>40.698892551460538</v>
      </c>
      <c r="C38" s="412">
        <f t="shared" si="8"/>
        <v>78.973256076936636</v>
      </c>
      <c r="D38" s="412">
        <f t="shared" si="8"/>
        <v>63.652313366691772</v>
      </c>
      <c r="E38" s="412">
        <f t="shared" si="8"/>
        <v>167.34597207672809</v>
      </c>
      <c r="F38" s="412">
        <f t="shared" si="8"/>
        <v>322.29108162451087</v>
      </c>
      <c r="G38" s="412">
        <f t="shared" si="8"/>
        <v>187.15674731023987</v>
      </c>
      <c r="H38" s="412">
        <f t="shared" si="8"/>
        <v>105.01940229786871</v>
      </c>
      <c r="I38" s="412">
        <f t="shared" si="8"/>
        <v>166.41851126353933</v>
      </c>
      <c r="J38" s="412">
        <f t="shared" si="8"/>
        <v>285.50554381011972</v>
      </c>
      <c r="K38" s="412">
        <f t="shared" si="8"/>
        <v>100.83457263882491</v>
      </c>
      <c r="L38" s="412">
        <f t="shared" si="8"/>
        <v>67.673855310944049</v>
      </c>
      <c r="M38" s="412">
        <f t="shared" si="8"/>
        <v>66.592264745094383</v>
      </c>
      <c r="N38" s="412">
        <f t="shared" si="8"/>
        <v>55.940677148553519</v>
      </c>
      <c r="O38" s="412">
        <f t="shared" si="8"/>
        <v>39.811717840191655</v>
      </c>
      <c r="P38" s="412">
        <f t="shared" si="8"/>
        <v>46.462442855846859</v>
      </c>
      <c r="Q38" s="412">
        <f t="shared" si="8"/>
        <v>52.173757323278465</v>
      </c>
      <c r="R38" s="412">
        <f t="shared" si="8"/>
        <v>52.280531058567483</v>
      </c>
      <c r="S38" s="412">
        <f t="shared" si="8"/>
        <v>96.716066601769271</v>
      </c>
      <c r="T38" s="412">
        <f t="shared" si="8"/>
        <v>11.716006303611124</v>
      </c>
      <c r="U38" s="412">
        <f t="shared" si="8"/>
        <v>33.518605633991349</v>
      </c>
      <c r="V38" s="412">
        <f t="shared" si="8"/>
        <v>43.882105178543362</v>
      </c>
      <c r="W38" s="412">
        <f t="shared" ref="W38:X38" si="9">(W25/W12)*100</f>
        <v>49.110592551354479</v>
      </c>
      <c r="X38" s="412">
        <f t="shared" si="9"/>
        <v>27.668732441374033</v>
      </c>
    </row>
    <row r="39" spans="1:27" ht="13.5" thickBot="1">
      <c r="A39" s="415"/>
      <c r="B39" s="415"/>
      <c r="C39" s="416"/>
      <c r="D39" s="416"/>
      <c r="E39" s="416"/>
      <c r="F39" s="416"/>
      <c r="G39" s="416"/>
      <c r="H39" s="416"/>
      <c r="I39" s="416"/>
      <c r="J39" s="416"/>
      <c r="K39" s="416"/>
      <c r="L39" s="416"/>
      <c r="M39" s="416"/>
      <c r="N39" s="416"/>
      <c r="O39" s="416"/>
      <c r="P39" s="416"/>
      <c r="Q39" s="416"/>
      <c r="R39" s="416"/>
      <c r="S39" s="416"/>
      <c r="T39" s="416"/>
      <c r="U39" s="416"/>
      <c r="V39" s="416"/>
      <c r="W39" s="416"/>
      <c r="X39" s="416"/>
    </row>
    <row r="40" spans="1:27" ht="13.5" thickBot="1">
      <c r="A40" s="415" t="s">
        <v>132</v>
      </c>
      <c r="B40" s="416">
        <f t="shared" ref="B40:V40" si="10">(B27/B14)*100</f>
        <v>43.758341788232961</v>
      </c>
      <c r="C40" s="416">
        <f t="shared" si="10"/>
        <v>81.495136034219129</v>
      </c>
      <c r="D40" s="416">
        <f t="shared" si="10"/>
        <v>177.17412599342279</v>
      </c>
      <c r="E40" s="416">
        <f t="shared" si="10"/>
        <v>403.18634780982734</v>
      </c>
      <c r="F40" s="416">
        <f t="shared" si="10"/>
        <v>477.81945901214613</v>
      </c>
      <c r="G40" s="416">
        <f t="shared" si="10"/>
        <v>230.67733872199813</v>
      </c>
      <c r="H40" s="416">
        <f t="shared" si="10"/>
        <v>221.22061556562147</v>
      </c>
      <c r="I40" s="416">
        <f t="shared" si="10"/>
        <v>289.77128571108074</v>
      </c>
      <c r="J40" s="416">
        <f t="shared" si="10"/>
        <v>468.32909336690085</v>
      </c>
      <c r="K40" s="416">
        <f t="shared" si="10"/>
        <v>166.63664156679079</v>
      </c>
      <c r="L40" s="416">
        <f t="shared" si="10"/>
        <v>127.25451353324893</v>
      </c>
      <c r="M40" s="416">
        <f t="shared" si="10"/>
        <v>310.97564571517182</v>
      </c>
      <c r="N40" s="416">
        <f t="shared" si="10"/>
        <v>201.77924433530922</v>
      </c>
      <c r="O40" s="416">
        <f t="shared" si="10"/>
        <v>228.59792542485735</v>
      </c>
      <c r="P40" s="416">
        <f t="shared" si="10"/>
        <v>255.5689590356649</v>
      </c>
      <c r="Q40" s="416">
        <f t="shared" si="10"/>
        <v>269.73181431424325</v>
      </c>
      <c r="R40" s="416">
        <f t="shared" si="10"/>
        <v>148.02730403322951</v>
      </c>
      <c r="S40" s="416">
        <f t="shared" si="10"/>
        <v>150.08231754844584</v>
      </c>
      <c r="T40" s="416">
        <f t="shared" si="10"/>
        <v>68.965803434572521</v>
      </c>
      <c r="U40" s="416">
        <f t="shared" si="10"/>
        <v>84.266904719342975</v>
      </c>
      <c r="V40" s="416">
        <f t="shared" si="10"/>
        <v>67.698481784340942</v>
      </c>
      <c r="W40" s="416">
        <f t="shared" ref="W40:X40" si="11">(W27/W14)*100</f>
        <v>83.076915256891454</v>
      </c>
      <c r="X40" s="416">
        <f t="shared" si="11"/>
        <v>57.797085524473665</v>
      </c>
    </row>
    <row r="41" spans="1:27">
      <c r="A41" s="321" t="s">
        <v>239</v>
      </c>
    </row>
  </sheetData>
  <mergeCells count="9">
    <mergeCell ref="B34:X34"/>
    <mergeCell ref="A2:V2"/>
    <mergeCell ref="A1:X1"/>
    <mergeCell ref="A4:X4"/>
    <mergeCell ref="A6:X6"/>
    <mergeCell ref="A19:X19"/>
    <mergeCell ref="A32:X32"/>
    <mergeCell ref="B8:X8"/>
    <mergeCell ref="B21:X21"/>
  </mergeCells>
  <pageMargins left="0.7" right="0.7" top="0.75" bottom="0.75" header="0.3" footer="0.3"/>
  <pageSetup paperSize="9" scale="3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41"/>
  <sheetViews>
    <sheetView showGridLines="0" zoomScale="70" zoomScaleNormal="70" zoomScaleSheetLayoutView="81" workbookViewId="0">
      <selection activeCell="AH30" sqref="AH30"/>
    </sheetView>
  </sheetViews>
  <sheetFormatPr defaultRowHeight="12.5"/>
  <cols>
    <col min="1" max="1" width="37.54296875" customWidth="1"/>
    <col min="23" max="23" width="9" style="20" customWidth="1"/>
    <col min="24" max="24" width="11" style="20" bestFit="1" customWidth="1"/>
  </cols>
  <sheetData>
    <row r="1" spans="1:24" ht="34" customHeight="1">
      <c r="A1" s="597" t="s">
        <v>304</v>
      </c>
      <c r="B1" s="597"/>
      <c r="C1" s="597"/>
      <c r="D1" s="597"/>
      <c r="E1" s="597"/>
      <c r="F1" s="597"/>
      <c r="G1" s="597"/>
      <c r="H1" s="597"/>
      <c r="I1" s="597"/>
      <c r="J1" s="597"/>
      <c r="K1" s="597"/>
      <c r="L1" s="597"/>
      <c r="M1" s="597"/>
      <c r="N1" s="597"/>
      <c r="O1" s="597"/>
      <c r="P1" s="597"/>
      <c r="Q1" s="597"/>
      <c r="R1" s="597"/>
      <c r="S1" s="597"/>
      <c r="T1" s="597"/>
      <c r="U1" s="597"/>
      <c r="V1" s="597"/>
      <c r="W1" s="597"/>
      <c r="X1" s="597"/>
    </row>
    <row r="2" spans="1:24" s="20" customFormat="1" ht="13.5" customHeight="1">
      <c r="A2" s="465"/>
      <c r="B2" s="465"/>
      <c r="C2" s="465"/>
      <c r="D2" s="465"/>
      <c r="E2" s="465"/>
      <c r="F2" s="465"/>
      <c r="G2" s="465"/>
      <c r="H2" s="465"/>
      <c r="I2" s="465"/>
      <c r="J2" s="465"/>
      <c r="K2" s="465"/>
      <c r="L2" s="465"/>
      <c r="M2" s="465"/>
      <c r="N2" s="465"/>
      <c r="O2" s="465"/>
      <c r="P2" s="465"/>
      <c r="Q2" s="465"/>
      <c r="R2" s="465"/>
      <c r="S2" s="465"/>
      <c r="T2" s="465"/>
      <c r="U2" s="465"/>
      <c r="V2" s="465"/>
    </row>
    <row r="3" spans="1:24" ht="8.15" customHeight="1"/>
    <row r="4" spans="1:24" ht="23">
      <c r="A4" s="658" t="s">
        <v>46</v>
      </c>
      <c r="B4" s="659"/>
      <c r="C4" s="659"/>
      <c r="D4" s="659"/>
      <c r="E4" s="659"/>
      <c r="F4" s="659"/>
      <c r="G4" s="659"/>
      <c r="H4" s="659"/>
      <c r="I4" s="659"/>
      <c r="J4" s="659"/>
      <c r="K4" s="659"/>
      <c r="L4" s="659"/>
      <c r="M4" s="659"/>
      <c r="N4" s="659"/>
      <c r="O4" s="659"/>
      <c r="P4" s="659"/>
      <c r="Q4" s="659"/>
      <c r="R4" s="659"/>
      <c r="S4" s="659"/>
      <c r="T4" s="659"/>
      <c r="U4" s="659"/>
      <c r="V4" s="659"/>
      <c r="W4" s="659"/>
      <c r="X4" s="659"/>
    </row>
    <row r="6" spans="1:24" ht="20">
      <c r="A6" s="660" t="s">
        <v>101</v>
      </c>
      <c r="B6" s="661"/>
      <c r="C6" s="661"/>
      <c r="D6" s="661"/>
      <c r="E6" s="661"/>
      <c r="F6" s="661"/>
      <c r="G6" s="661"/>
      <c r="H6" s="661"/>
      <c r="I6" s="661"/>
      <c r="J6" s="661"/>
      <c r="K6" s="661"/>
      <c r="L6" s="661"/>
      <c r="M6" s="661"/>
      <c r="N6" s="661"/>
      <c r="O6" s="661"/>
      <c r="P6" s="661"/>
      <c r="Q6" s="661"/>
      <c r="R6" s="661"/>
      <c r="S6" s="661"/>
      <c r="T6" s="661"/>
      <c r="U6" s="661"/>
      <c r="V6" s="661"/>
      <c r="W6" s="661"/>
      <c r="X6" s="661"/>
    </row>
    <row r="7" spans="1:24" ht="14.5" thickBot="1">
      <c r="A7" s="408"/>
      <c r="B7" s="409">
        <v>1999</v>
      </c>
      <c r="C7" s="409">
        <v>2000</v>
      </c>
      <c r="D7" s="409">
        <v>2001</v>
      </c>
      <c r="E7" s="409">
        <v>2002</v>
      </c>
      <c r="F7" s="409">
        <v>2003</v>
      </c>
      <c r="G7" s="409">
        <v>2004</v>
      </c>
      <c r="H7" s="409">
        <v>2005</v>
      </c>
      <c r="I7" s="409">
        <v>2006</v>
      </c>
      <c r="J7" s="409">
        <v>2007</v>
      </c>
      <c r="K7" s="409">
        <v>2008</v>
      </c>
      <c r="L7" s="409">
        <v>2009</v>
      </c>
      <c r="M7" s="409">
        <v>2010</v>
      </c>
      <c r="N7" s="409">
        <v>2011</v>
      </c>
      <c r="O7" s="409">
        <v>2012</v>
      </c>
      <c r="P7" s="409">
        <v>2013</v>
      </c>
      <c r="Q7" s="409">
        <v>2014</v>
      </c>
      <c r="R7" s="409">
        <v>2015</v>
      </c>
      <c r="S7" s="409">
        <v>2016</v>
      </c>
      <c r="T7" s="409">
        <v>2017</v>
      </c>
      <c r="U7" s="409">
        <v>2018</v>
      </c>
      <c r="V7" s="409">
        <v>2019</v>
      </c>
      <c r="W7" s="409">
        <v>2020</v>
      </c>
      <c r="X7" s="501" t="s">
        <v>311</v>
      </c>
    </row>
    <row r="8" spans="1:24" ht="12.75" customHeight="1" thickBot="1">
      <c r="A8" s="504" t="s">
        <v>86</v>
      </c>
      <c r="B8" s="664" t="s">
        <v>244</v>
      </c>
      <c r="C8" s="665"/>
      <c r="D8" s="665"/>
      <c r="E8" s="665"/>
      <c r="F8" s="665"/>
      <c r="G8" s="665"/>
      <c r="H8" s="665"/>
      <c r="I8" s="665"/>
      <c r="J8" s="665"/>
      <c r="K8" s="665"/>
      <c r="L8" s="665"/>
      <c r="M8" s="665"/>
      <c r="N8" s="665"/>
      <c r="O8" s="665"/>
      <c r="P8" s="665"/>
      <c r="Q8" s="665"/>
      <c r="R8" s="665"/>
      <c r="S8" s="665"/>
      <c r="T8" s="665"/>
      <c r="U8" s="665"/>
      <c r="V8" s="665"/>
      <c r="W8" s="665"/>
      <c r="X8" s="665"/>
    </row>
    <row r="9" spans="1:24" ht="13">
      <c r="A9" s="503" t="s">
        <v>128</v>
      </c>
      <c r="B9" s="505">
        <v>0.34597993300000002</v>
      </c>
      <c r="C9" s="506">
        <v>8.4076341999999984E-2</v>
      </c>
      <c r="D9" s="506">
        <v>5.4963750000000006E-2</v>
      </c>
      <c r="E9" s="506">
        <v>4.5867390000000008E-2</v>
      </c>
      <c r="F9" s="506">
        <v>6.788667000000001E-2</v>
      </c>
      <c r="G9" s="506">
        <v>0.20986963</v>
      </c>
      <c r="H9" s="506">
        <v>0.12256904</v>
      </c>
      <c r="I9" s="506">
        <v>8.7308120000000003E-2</v>
      </c>
      <c r="J9" s="506">
        <v>0.22837072000000003</v>
      </c>
      <c r="K9" s="506">
        <v>0.75843896</v>
      </c>
      <c r="L9" s="506">
        <v>0.16576718000000004</v>
      </c>
      <c r="M9" s="506">
        <v>0.24640331999999998</v>
      </c>
      <c r="N9" s="506">
        <v>0.33977560000000007</v>
      </c>
      <c r="O9" s="506">
        <v>0.42281696999999996</v>
      </c>
      <c r="P9" s="506">
        <v>0.46774310999999996</v>
      </c>
      <c r="Q9" s="506">
        <v>0.63424042000000003</v>
      </c>
      <c r="R9" s="506">
        <v>0.82232842000000006</v>
      </c>
      <c r="S9" s="506">
        <v>0.92355892999999978</v>
      </c>
      <c r="T9" s="506">
        <v>0.88698102000000023</v>
      </c>
      <c r="U9" s="506">
        <v>0.70900886999999979</v>
      </c>
      <c r="V9" s="506">
        <v>0.74246398999999996</v>
      </c>
      <c r="W9" s="506">
        <v>0.47480539000000005</v>
      </c>
      <c r="X9" s="506">
        <v>0.40843984999999994</v>
      </c>
    </row>
    <row r="10" spans="1:24" ht="13">
      <c r="A10" s="411" t="s">
        <v>129</v>
      </c>
      <c r="B10" s="412">
        <v>1.2041661500000003</v>
      </c>
      <c r="C10" s="412">
        <v>0.55469795099999974</v>
      </c>
      <c r="D10" s="412">
        <v>1.1226748999999998</v>
      </c>
      <c r="E10" s="412">
        <v>1.3490708899999997</v>
      </c>
      <c r="F10" s="412">
        <v>1.1488824899999999</v>
      </c>
      <c r="G10" s="412">
        <v>3.8077807699999995</v>
      </c>
      <c r="H10" s="412">
        <v>1.7078700800000011</v>
      </c>
      <c r="I10" s="412">
        <v>2.0773747</v>
      </c>
      <c r="J10" s="412">
        <v>2.0617065899999996</v>
      </c>
      <c r="K10" s="412">
        <v>3.4219456199999989</v>
      </c>
      <c r="L10" s="412">
        <v>3.8723321000000004</v>
      </c>
      <c r="M10" s="412">
        <v>1.7993885900000004</v>
      </c>
      <c r="N10" s="412">
        <v>3.10919327</v>
      </c>
      <c r="O10" s="412">
        <v>0.51678141</v>
      </c>
      <c r="P10" s="412">
        <v>1.9086006499999997</v>
      </c>
      <c r="Q10" s="412">
        <v>1.4884409100000002</v>
      </c>
      <c r="R10" s="412">
        <v>2.1214151900000005</v>
      </c>
      <c r="S10" s="412">
        <v>1.9229026899999997</v>
      </c>
      <c r="T10" s="412">
        <v>1.9532180000000006</v>
      </c>
      <c r="U10" s="412">
        <v>1.5574482999999999</v>
      </c>
      <c r="V10" s="412">
        <v>3.1896413099999994</v>
      </c>
      <c r="W10" s="412">
        <v>2.03011813</v>
      </c>
      <c r="X10" s="412">
        <v>2.6431173699999988</v>
      </c>
    </row>
    <row r="11" spans="1:24" ht="13">
      <c r="A11" s="411" t="s">
        <v>130</v>
      </c>
      <c r="B11" s="412">
        <v>6.3314395100000009</v>
      </c>
      <c r="C11" s="412">
        <v>3.7601842649999995</v>
      </c>
      <c r="D11" s="412">
        <v>2.4887692699999997</v>
      </c>
      <c r="E11" s="412">
        <v>1.1880974299999998</v>
      </c>
      <c r="F11" s="412">
        <v>1.5904405200000005</v>
      </c>
      <c r="G11" s="412">
        <v>1.7763159599999996</v>
      </c>
      <c r="H11" s="412">
        <v>1.8665620500000002</v>
      </c>
      <c r="I11" s="412">
        <v>1.2955114000000001</v>
      </c>
      <c r="J11" s="412">
        <v>2.3629421000000002</v>
      </c>
      <c r="K11" s="412">
        <v>3.9053536899999997</v>
      </c>
      <c r="L11" s="412">
        <v>4.4179073799999991</v>
      </c>
      <c r="M11" s="412">
        <v>5.201585119999999</v>
      </c>
      <c r="N11" s="412">
        <v>5.5368345999999979</v>
      </c>
      <c r="O11" s="412">
        <v>7.0730972200000011</v>
      </c>
      <c r="P11" s="412">
        <v>7.8949720000000054</v>
      </c>
      <c r="Q11" s="412">
        <v>8.0944657000000007</v>
      </c>
      <c r="R11" s="412">
        <v>8.9387701099999948</v>
      </c>
      <c r="S11" s="412">
        <v>8.0679268999999998</v>
      </c>
      <c r="T11" s="412">
        <v>9.7572650799999945</v>
      </c>
      <c r="U11" s="412">
        <v>11.294150839999997</v>
      </c>
      <c r="V11" s="412">
        <v>12.477625489999998</v>
      </c>
      <c r="W11" s="412">
        <v>12.557967170000001</v>
      </c>
      <c r="X11" s="412">
        <v>11.576697710000001</v>
      </c>
    </row>
    <row r="12" spans="1:24" ht="13.5" thickBot="1">
      <c r="A12" s="413" t="s">
        <v>131</v>
      </c>
      <c r="B12" s="414">
        <v>2.1501172180000006</v>
      </c>
      <c r="C12" s="414">
        <v>2.078296506</v>
      </c>
      <c r="D12" s="414">
        <v>1.1739581800000001</v>
      </c>
      <c r="E12" s="414">
        <v>0.63135744000000005</v>
      </c>
      <c r="F12" s="414">
        <v>0.85170445000000006</v>
      </c>
      <c r="G12" s="414">
        <v>1.1717038900000001</v>
      </c>
      <c r="H12" s="414">
        <v>1.2972252400000002</v>
      </c>
      <c r="I12" s="414">
        <v>1.4193764</v>
      </c>
      <c r="J12" s="414">
        <v>1.8240275399999999</v>
      </c>
      <c r="K12" s="414">
        <v>3.2248391400000003</v>
      </c>
      <c r="L12" s="414">
        <v>2.5214631799999996</v>
      </c>
      <c r="M12" s="414">
        <v>2.6735275000000001</v>
      </c>
      <c r="N12" s="414">
        <v>2.38554537</v>
      </c>
      <c r="O12" s="414">
        <v>3.8230982100000004</v>
      </c>
      <c r="P12" s="414">
        <v>3.7295260099999994</v>
      </c>
      <c r="Q12" s="414">
        <v>2.8717336399999995</v>
      </c>
      <c r="R12" s="414">
        <v>3.1094197100000001</v>
      </c>
      <c r="S12" s="414">
        <v>3.0185721399999998</v>
      </c>
      <c r="T12" s="414">
        <v>3.6017386900000004</v>
      </c>
      <c r="U12" s="414">
        <v>3.1989138300000008</v>
      </c>
      <c r="V12" s="414">
        <v>4.4026644900000003</v>
      </c>
      <c r="W12" s="414">
        <v>3.7915696099999989</v>
      </c>
      <c r="X12" s="414">
        <v>3.4388723500000005</v>
      </c>
    </row>
    <row r="13" spans="1:24" ht="13.5" thickBot="1">
      <c r="A13" s="415"/>
      <c r="B13" s="415"/>
      <c r="C13" s="416"/>
      <c r="D13" s="416"/>
      <c r="E13" s="416"/>
      <c r="F13" s="416"/>
      <c r="G13" s="416"/>
      <c r="H13" s="416"/>
      <c r="I13" s="416"/>
      <c r="J13" s="416"/>
      <c r="K13" s="416"/>
      <c r="L13" s="416"/>
      <c r="M13" s="416"/>
      <c r="N13" s="416"/>
      <c r="O13" s="416"/>
      <c r="P13" s="416"/>
      <c r="Q13" s="416"/>
      <c r="R13" s="416"/>
      <c r="S13" s="416"/>
      <c r="T13" s="416"/>
      <c r="U13" s="416"/>
      <c r="V13" s="416"/>
      <c r="W13" s="416"/>
      <c r="X13" s="416"/>
    </row>
    <row r="14" spans="1:24" ht="13.5" thickBot="1">
      <c r="A14" s="417" t="s">
        <v>132</v>
      </c>
      <c r="B14" s="418">
        <f t="shared" ref="B14:W14" si="0">SUM(B9:B12)</f>
        <v>10.031702811000002</v>
      </c>
      <c r="C14" s="418">
        <f t="shared" si="0"/>
        <v>6.4772550639999995</v>
      </c>
      <c r="D14" s="418">
        <f t="shared" si="0"/>
        <v>4.8403660999999989</v>
      </c>
      <c r="E14" s="418">
        <f t="shared" si="0"/>
        <v>3.2143931499999994</v>
      </c>
      <c r="F14" s="418">
        <f t="shared" si="0"/>
        <v>3.6589141300000008</v>
      </c>
      <c r="G14" s="418">
        <f t="shared" si="0"/>
        <v>6.9656702499999987</v>
      </c>
      <c r="H14" s="418">
        <f t="shared" si="0"/>
        <v>4.9942264100000013</v>
      </c>
      <c r="I14" s="418">
        <f t="shared" si="0"/>
        <v>4.87957062</v>
      </c>
      <c r="J14" s="418">
        <f t="shared" si="0"/>
        <v>6.4770469500000001</v>
      </c>
      <c r="K14" s="418">
        <f t="shared" si="0"/>
        <v>11.310577409999999</v>
      </c>
      <c r="L14" s="418">
        <f t="shared" si="0"/>
        <v>10.977469839999999</v>
      </c>
      <c r="M14" s="418">
        <f t="shared" si="0"/>
        <v>9.9209045299999996</v>
      </c>
      <c r="N14" s="418">
        <f t="shared" si="0"/>
        <v>11.371348839999996</v>
      </c>
      <c r="O14" s="418">
        <f t="shared" si="0"/>
        <v>11.835793810000002</v>
      </c>
      <c r="P14" s="418">
        <f t="shared" si="0"/>
        <v>14.000841770000005</v>
      </c>
      <c r="Q14" s="418">
        <f t="shared" si="0"/>
        <v>13.088880670000002</v>
      </c>
      <c r="R14" s="418">
        <f t="shared" si="0"/>
        <v>14.991933429999996</v>
      </c>
      <c r="S14" s="418">
        <f t="shared" si="0"/>
        <v>13.932960659999999</v>
      </c>
      <c r="T14" s="418">
        <f t="shared" si="0"/>
        <v>16.199202789999998</v>
      </c>
      <c r="U14" s="418">
        <f t="shared" si="0"/>
        <v>16.759521839999998</v>
      </c>
      <c r="V14" s="418">
        <f t="shared" si="0"/>
        <v>20.812395279999997</v>
      </c>
      <c r="W14" s="418">
        <f t="shared" si="0"/>
        <v>18.8544603</v>
      </c>
      <c r="X14" s="418">
        <f t="shared" ref="X14" si="1">SUM(X9:X12)</f>
        <v>18.067127280000001</v>
      </c>
    </row>
    <row r="15" spans="1:24">
      <c r="A15" s="502" t="s">
        <v>310</v>
      </c>
      <c r="B15" s="502"/>
      <c r="C15" s="502"/>
      <c r="D15" s="502"/>
      <c r="E15" s="502"/>
      <c r="W15"/>
      <c r="X15"/>
    </row>
    <row r="16" spans="1:24">
      <c r="A16" s="321" t="s">
        <v>239</v>
      </c>
    </row>
    <row r="17" spans="1:24">
      <c r="A17" s="321"/>
    </row>
    <row r="19" spans="1:24" ht="20">
      <c r="A19" s="660" t="s">
        <v>102</v>
      </c>
      <c r="B19" s="661"/>
      <c r="C19" s="661"/>
      <c r="D19" s="661"/>
      <c r="E19" s="661"/>
      <c r="F19" s="661"/>
      <c r="G19" s="661"/>
      <c r="H19" s="661"/>
      <c r="I19" s="661"/>
      <c r="J19" s="661"/>
      <c r="K19" s="661"/>
      <c r="L19" s="661"/>
      <c r="M19" s="661"/>
      <c r="N19" s="661"/>
      <c r="O19" s="661"/>
      <c r="P19" s="661"/>
      <c r="Q19" s="661"/>
      <c r="R19" s="661"/>
      <c r="S19" s="661"/>
      <c r="T19" s="661"/>
      <c r="U19" s="661"/>
      <c r="V19" s="661"/>
      <c r="W19" s="661"/>
      <c r="X19" s="661"/>
    </row>
    <row r="20" spans="1:24" ht="14.5" thickBot="1">
      <c r="A20" s="408"/>
      <c r="B20" s="409">
        <v>1999</v>
      </c>
      <c r="C20" s="409">
        <v>2000</v>
      </c>
      <c r="D20" s="409">
        <v>2001</v>
      </c>
      <c r="E20" s="409">
        <v>2002</v>
      </c>
      <c r="F20" s="409">
        <v>2003</v>
      </c>
      <c r="G20" s="409">
        <v>2004</v>
      </c>
      <c r="H20" s="409">
        <v>2005</v>
      </c>
      <c r="I20" s="409">
        <v>2006</v>
      </c>
      <c r="J20" s="409">
        <v>2007</v>
      </c>
      <c r="K20" s="409">
        <v>2008</v>
      </c>
      <c r="L20" s="409">
        <v>2009</v>
      </c>
      <c r="M20" s="409">
        <v>2010</v>
      </c>
      <c r="N20" s="409">
        <v>2011</v>
      </c>
      <c r="O20" s="409">
        <v>2012</v>
      </c>
      <c r="P20" s="409">
        <v>2013</v>
      </c>
      <c r="Q20" s="409">
        <v>2014</v>
      </c>
      <c r="R20" s="409">
        <v>2015</v>
      </c>
      <c r="S20" s="409">
        <v>2016</v>
      </c>
      <c r="T20" s="409">
        <v>2017</v>
      </c>
      <c r="U20" s="409">
        <v>2018</v>
      </c>
      <c r="V20" s="409">
        <v>2019</v>
      </c>
      <c r="W20" s="409">
        <v>2020</v>
      </c>
      <c r="X20" s="501" t="s">
        <v>311</v>
      </c>
    </row>
    <row r="21" spans="1:24" ht="12.75" customHeight="1" thickBot="1">
      <c r="A21" s="410" t="s">
        <v>86</v>
      </c>
      <c r="B21" s="666" t="s">
        <v>244</v>
      </c>
      <c r="C21" s="667"/>
      <c r="D21" s="667"/>
      <c r="E21" s="667"/>
      <c r="F21" s="667"/>
      <c r="G21" s="667"/>
      <c r="H21" s="667"/>
      <c r="I21" s="667"/>
      <c r="J21" s="667"/>
      <c r="K21" s="667"/>
      <c r="L21" s="667"/>
      <c r="M21" s="667"/>
      <c r="N21" s="667"/>
      <c r="O21" s="667"/>
      <c r="P21" s="667"/>
      <c r="Q21" s="667"/>
      <c r="R21" s="667"/>
      <c r="S21" s="667"/>
      <c r="T21" s="667"/>
      <c r="U21" s="667"/>
      <c r="V21" s="667"/>
      <c r="W21" s="667"/>
      <c r="X21" s="667"/>
    </row>
    <row r="22" spans="1:24" ht="13">
      <c r="A22" s="411" t="s">
        <v>128</v>
      </c>
      <c r="B22" s="507">
        <v>0.20839435499999998</v>
      </c>
      <c r="C22" s="412">
        <v>4.0406844000000004E-2</v>
      </c>
      <c r="D22" s="412">
        <v>2.5909599999999998E-2</v>
      </c>
      <c r="E22" s="412">
        <v>1.1047439999999999E-2</v>
      </c>
      <c r="F22" s="412">
        <v>6.2286569999999992E-2</v>
      </c>
      <c r="G22" s="412">
        <v>3.9310680000000001E-2</v>
      </c>
      <c r="H22" s="412">
        <v>0.16055148999999999</v>
      </c>
      <c r="I22" s="412">
        <v>7.1021389999999976E-2</v>
      </c>
      <c r="J22" s="412">
        <v>5.0901099999999998E-2</v>
      </c>
      <c r="K22" s="412">
        <v>0.65238678000000005</v>
      </c>
      <c r="L22" s="412">
        <v>0.93540401999999978</v>
      </c>
      <c r="M22" s="412">
        <v>0.25325871999999999</v>
      </c>
      <c r="N22" s="412">
        <v>0.20672327000000001</v>
      </c>
      <c r="O22" s="412">
        <v>9.187509000000002E-2</v>
      </c>
      <c r="P22" s="412">
        <v>0.36520651999999992</v>
      </c>
      <c r="Q22" s="412">
        <v>0.40642926000000001</v>
      </c>
      <c r="R22" s="412">
        <v>0.51117378000000002</v>
      </c>
      <c r="S22" s="412">
        <v>0.16524461999999998</v>
      </c>
      <c r="T22" s="412">
        <v>7.3020910000000008E-2</v>
      </c>
      <c r="U22" s="412">
        <v>3.3887889999999997E-2</v>
      </c>
      <c r="V22" s="412">
        <v>6.7307199999999984E-2</v>
      </c>
      <c r="W22" s="412">
        <v>3.423768E-2</v>
      </c>
      <c r="X22" s="412">
        <v>6.7604940000000016E-2</v>
      </c>
    </row>
    <row r="23" spans="1:24" ht="13">
      <c r="A23" s="411" t="s">
        <v>129</v>
      </c>
      <c r="B23" s="412">
        <v>1.7655721130000002</v>
      </c>
      <c r="C23" s="412">
        <v>1.1255982100000002</v>
      </c>
      <c r="D23" s="412">
        <v>3.3873483899999997</v>
      </c>
      <c r="E23" s="412">
        <v>3.9462614799999995</v>
      </c>
      <c r="F23" s="412">
        <v>5.068869509999999</v>
      </c>
      <c r="G23" s="412">
        <v>5.3395984999999992</v>
      </c>
      <c r="H23" s="412">
        <v>1.1921794399999996</v>
      </c>
      <c r="I23" s="412">
        <v>5.1902699999999996E-2</v>
      </c>
      <c r="J23" s="412">
        <v>8.8887810000000012E-2</v>
      </c>
      <c r="K23" s="412">
        <v>5.0781450000000013E-2</v>
      </c>
      <c r="L23" s="412">
        <v>6.492268000000001E-2</v>
      </c>
      <c r="M23" s="412">
        <v>4.3576850000000007E-2</v>
      </c>
      <c r="N23" s="412">
        <v>5.3057799999999995E-2</v>
      </c>
      <c r="O23" s="412">
        <v>0.91646550999999987</v>
      </c>
      <c r="P23" s="412">
        <v>0.91239287000000002</v>
      </c>
      <c r="Q23" s="412">
        <v>0.19162156000000002</v>
      </c>
      <c r="R23" s="412">
        <v>0.25789017000000003</v>
      </c>
      <c r="S23" s="412">
        <v>0.16481142000000004</v>
      </c>
      <c r="T23" s="412">
        <v>0.15418181</v>
      </c>
      <c r="U23" s="412">
        <v>0.14839972000000004</v>
      </c>
      <c r="V23" s="412">
        <v>0.13971195999999994</v>
      </c>
      <c r="W23" s="412">
        <v>0.59482849999999965</v>
      </c>
      <c r="X23" s="412">
        <v>0.59172998000000021</v>
      </c>
    </row>
    <row r="24" spans="1:24" ht="13">
      <c r="A24" s="411" t="s">
        <v>130</v>
      </c>
      <c r="B24" s="412">
        <v>1.73092435</v>
      </c>
      <c r="C24" s="412">
        <v>2.9515539579999999</v>
      </c>
      <c r="D24" s="412">
        <v>4.9136655499999993</v>
      </c>
      <c r="E24" s="412">
        <v>6.07248024</v>
      </c>
      <c r="F24" s="412">
        <v>6.6885112800000002</v>
      </c>
      <c r="G24" s="412">
        <v>7.6262718699999974</v>
      </c>
      <c r="H24" s="412">
        <v>7.7650832299999983</v>
      </c>
      <c r="I24" s="412">
        <v>9.8065209100000033</v>
      </c>
      <c r="J24" s="412">
        <v>22.357032009999998</v>
      </c>
      <c r="K24" s="412">
        <v>15.049225520000004</v>
      </c>
      <c r="L24" s="412">
        <v>9.896281329999999</v>
      </c>
      <c r="M24" s="412">
        <v>19.979608629999998</v>
      </c>
      <c r="N24" s="412">
        <v>22.668746080000005</v>
      </c>
      <c r="O24" s="412">
        <v>18.923030840000003</v>
      </c>
      <c r="P24" s="412">
        <v>26.026801979999998</v>
      </c>
      <c r="Q24" s="412">
        <v>23.011819630000005</v>
      </c>
      <c r="R24" s="412">
        <v>15.612100009999999</v>
      </c>
      <c r="S24" s="412">
        <v>13.664338640000002</v>
      </c>
      <c r="T24" s="412">
        <v>8.9761160699999998</v>
      </c>
      <c r="U24" s="412">
        <v>10.174367219999997</v>
      </c>
      <c r="V24" s="412">
        <v>9.2798300600000019</v>
      </c>
      <c r="W24" s="412">
        <v>11.138476500000001</v>
      </c>
      <c r="X24" s="412">
        <v>9.0521843999999998</v>
      </c>
    </row>
    <row r="25" spans="1:24" ht="13.5" thickBot="1">
      <c r="A25" s="413" t="s">
        <v>131</v>
      </c>
      <c r="B25" s="414">
        <v>0.95741497499999995</v>
      </c>
      <c r="C25" s="414">
        <v>1.9121050160000004</v>
      </c>
      <c r="D25" s="414">
        <v>0.92882449999999994</v>
      </c>
      <c r="E25" s="414">
        <v>1.1484236900000002</v>
      </c>
      <c r="F25" s="414">
        <v>2.9278727999999998</v>
      </c>
      <c r="G25" s="414">
        <v>2.0619816699999998</v>
      </c>
      <c r="H25" s="414">
        <v>1.35596582</v>
      </c>
      <c r="I25" s="414">
        <v>2.3677593799999999</v>
      </c>
      <c r="J25" s="414">
        <v>5.3993084399999987</v>
      </c>
      <c r="K25" s="414">
        <v>3.0886815400000005</v>
      </c>
      <c r="L25" s="414">
        <v>2.00081468</v>
      </c>
      <c r="M25" s="414">
        <v>1.37233559</v>
      </c>
      <c r="N25" s="414">
        <v>1.2485306300000001</v>
      </c>
      <c r="O25" s="414">
        <v>1.2898598999999999</v>
      </c>
      <c r="P25" s="414">
        <v>1.4250723499999998</v>
      </c>
      <c r="Q25" s="414">
        <v>1.3015575699999999</v>
      </c>
      <c r="R25" s="414">
        <v>1.45568151</v>
      </c>
      <c r="S25" s="414">
        <v>3.6745573600000001</v>
      </c>
      <c r="T25" s="414">
        <v>0.40395871000000005</v>
      </c>
      <c r="U25" s="414">
        <v>0.97338754999999966</v>
      </c>
      <c r="V25" s="414">
        <v>1.4523535899999998</v>
      </c>
      <c r="W25" s="414">
        <v>1.5991894400000004</v>
      </c>
      <c r="X25" s="414">
        <v>0.73495818000000002</v>
      </c>
    </row>
    <row r="26" spans="1:24" ht="13.5" thickBot="1">
      <c r="A26" s="415"/>
      <c r="B26" s="415"/>
      <c r="C26" s="416"/>
      <c r="D26" s="416"/>
      <c r="E26" s="416"/>
      <c r="F26" s="416"/>
      <c r="G26" s="416"/>
      <c r="H26" s="416"/>
      <c r="I26" s="416"/>
      <c r="J26" s="416"/>
      <c r="K26" s="416"/>
      <c r="L26" s="416"/>
      <c r="M26" s="416"/>
      <c r="N26" s="416"/>
      <c r="O26" s="416"/>
      <c r="P26" s="416"/>
      <c r="Q26" s="416"/>
      <c r="R26" s="416"/>
      <c r="S26" s="416"/>
      <c r="T26" s="416"/>
      <c r="U26" s="416"/>
      <c r="V26" s="416"/>
      <c r="W26" s="416"/>
      <c r="X26" s="416"/>
    </row>
    <row r="27" spans="1:24" ht="13.5" thickBot="1">
      <c r="A27" s="417" t="s">
        <v>132</v>
      </c>
      <c r="B27" s="418">
        <f t="shared" ref="B27:V27" si="2">SUM(B22:B25)</f>
        <v>4.6623057929999998</v>
      </c>
      <c r="C27" s="418">
        <f t="shared" si="2"/>
        <v>6.0296640280000009</v>
      </c>
      <c r="D27" s="418">
        <f t="shared" si="2"/>
        <v>9.2557480399999985</v>
      </c>
      <c r="E27" s="418">
        <f t="shared" si="2"/>
        <v>11.17821285</v>
      </c>
      <c r="F27" s="418">
        <f t="shared" si="2"/>
        <v>14.74754016</v>
      </c>
      <c r="G27" s="418">
        <f t="shared" si="2"/>
        <v>15.067162719999997</v>
      </c>
      <c r="H27" s="418">
        <f t="shared" si="2"/>
        <v>10.473779979999998</v>
      </c>
      <c r="I27" s="418">
        <f t="shared" si="2"/>
        <v>12.297204380000004</v>
      </c>
      <c r="J27" s="418">
        <f t="shared" si="2"/>
        <v>27.896129359999996</v>
      </c>
      <c r="K27" s="418">
        <f t="shared" si="2"/>
        <v>18.841075290000003</v>
      </c>
      <c r="L27" s="418">
        <f t="shared" si="2"/>
        <v>12.897422709999999</v>
      </c>
      <c r="M27" s="418">
        <f t="shared" si="2"/>
        <v>21.648779789999995</v>
      </c>
      <c r="N27" s="418">
        <f t="shared" si="2"/>
        <v>24.177057780000005</v>
      </c>
      <c r="O27" s="418">
        <f t="shared" si="2"/>
        <v>21.221231340000003</v>
      </c>
      <c r="P27" s="418">
        <f t="shared" si="2"/>
        <v>28.729473719999998</v>
      </c>
      <c r="Q27" s="418">
        <f t="shared" si="2"/>
        <v>24.911428020000006</v>
      </c>
      <c r="R27" s="418">
        <f t="shared" si="2"/>
        <v>17.83684547</v>
      </c>
      <c r="S27" s="418">
        <f t="shared" si="2"/>
        <v>17.668952040000004</v>
      </c>
      <c r="T27" s="418">
        <f t="shared" si="2"/>
        <v>9.6072774999999986</v>
      </c>
      <c r="U27" s="418">
        <f t="shared" si="2"/>
        <v>11.330042379999997</v>
      </c>
      <c r="V27" s="418">
        <f t="shared" si="2"/>
        <v>10.939202810000001</v>
      </c>
      <c r="W27" s="418">
        <f t="shared" ref="W27:X27" si="3">SUM(W22:W25)</f>
        <v>13.366732120000002</v>
      </c>
      <c r="X27" s="418">
        <f t="shared" si="3"/>
        <v>10.4464775</v>
      </c>
    </row>
    <row r="28" spans="1:24">
      <c r="A28" s="502" t="s">
        <v>310</v>
      </c>
      <c r="B28" s="502"/>
      <c r="C28" s="502"/>
      <c r="D28" s="502"/>
      <c r="E28" s="502"/>
      <c r="W28"/>
      <c r="X28"/>
    </row>
    <row r="29" spans="1:24">
      <c r="A29" s="321" t="s">
        <v>239</v>
      </c>
    </row>
    <row r="30" spans="1:24">
      <c r="A30" s="321"/>
    </row>
    <row r="32" spans="1:24" ht="20">
      <c r="A32" s="660" t="s">
        <v>103</v>
      </c>
      <c r="B32" s="661"/>
      <c r="C32" s="661"/>
      <c r="D32" s="661"/>
      <c r="E32" s="661"/>
      <c r="F32" s="661"/>
      <c r="G32" s="661"/>
      <c r="H32" s="661"/>
      <c r="I32" s="661"/>
      <c r="J32" s="661"/>
      <c r="K32" s="661"/>
      <c r="L32" s="661"/>
      <c r="M32" s="661"/>
      <c r="N32" s="661"/>
      <c r="O32" s="661"/>
      <c r="P32" s="661"/>
      <c r="Q32" s="661"/>
      <c r="R32" s="661"/>
      <c r="S32" s="661"/>
      <c r="T32" s="661"/>
      <c r="U32" s="661"/>
      <c r="V32" s="661"/>
      <c r="W32" s="661"/>
      <c r="X32" s="661"/>
    </row>
    <row r="33" spans="1:24" ht="14.5" thickBot="1">
      <c r="A33" s="408"/>
      <c r="B33" s="409">
        <v>1999</v>
      </c>
      <c r="C33" s="409">
        <v>2000</v>
      </c>
      <c r="D33" s="409">
        <v>2001</v>
      </c>
      <c r="E33" s="409">
        <v>2002</v>
      </c>
      <c r="F33" s="409">
        <v>2003</v>
      </c>
      <c r="G33" s="409">
        <v>2004</v>
      </c>
      <c r="H33" s="409">
        <v>2005</v>
      </c>
      <c r="I33" s="409">
        <v>2006</v>
      </c>
      <c r="J33" s="409">
        <v>2007</v>
      </c>
      <c r="K33" s="409">
        <v>2008</v>
      </c>
      <c r="L33" s="409">
        <v>2009</v>
      </c>
      <c r="M33" s="409">
        <v>2010</v>
      </c>
      <c r="N33" s="409">
        <v>2011</v>
      </c>
      <c r="O33" s="409">
        <v>2012</v>
      </c>
      <c r="P33" s="409">
        <v>2013</v>
      </c>
      <c r="Q33" s="409">
        <v>2014</v>
      </c>
      <c r="R33" s="409">
        <v>2015</v>
      </c>
      <c r="S33" s="409">
        <v>2016</v>
      </c>
      <c r="T33" s="409">
        <v>2017</v>
      </c>
      <c r="U33" s="409">
        <v>2018</v>
      </c>
      <c r="V33" s="409">
        <v>2019</v>
      </c>
      <c r="W33" s="409">
        <v>2020</v>
      </c>
      <c r="X33" s="409" t="s">
        <v>311</v>
      </c>
    </row>
    <row r="34" spans="1:24" ht="13.5" thickBot="1">
      <c r="A34" s="410" t="s">
        <v>86</v>
      </c>
      <c r="B34" s="655" t="s">
        <v>81</v>
      </c>
      <c r="C34" s="656"/>
      <c r="D34" s="656"/>
      <c r="E34" s="656"/>
      <c r="F34" s="656"/>
      <c r="G34" s="656"/>
      <c r="H34" s="656"/>
      <c r="I34" s="656"/>
      <c r="J34" s="656"/>
      <c r="K34" s="656"/>
      <c r="L34" s="656"/>
      <c r="M34" s="656"/>
      <c r="N34" s="656"/>
      <c r="O34" s="656"/>
      <c r="P34" s="656"/>
      <c r="Q34" s="656"/>
      <c r="R34" s="656"/>
      <c r="S34" s="656"/>
      <c r="T34" s="656"/>
      <c r="U34" s="656"/>
      <c r="V34" s="656"/>
      <c r="W34" s="656"/>
      <c r="X34" s="656"/>
    </row>
    <row r="35" spans="1:24" ht="13">
      <c r="A35" s="411" t="s">
        <v>128</v>
      </c>
      <c r="B35" s="507">
        <f t="shared" ref="B35:V35" si="4">(B22/B9)*100</f>
        <v>60.233075714249587</v>
      </c>
      <c r="C35" s="412">
        <f t="shared" si="4"/>
        <v>48.059707450164765</v>
      </c>
      <c r="D35" s="412">
        <f t="shared" si="4"/>
        <v>47.139432807987077</v>
      </c>
      <c r="E35" s="412">
        <f t="shared" si="4"/>
        <v>24.085608533644486</v>
      </c>
      <c r="F35" s="412">
        <f t="shared" si="4"/>
        <v>91.750810578866194</v>
      </c>
      <c r="G35" s="412">
        <f t="shared" si="4"/>
        <v>18.730999811644971</v>
      </c>
      <c r="H35" s="412">
        <f t="shared" si="4"/>
        <v>130.98861670124853</v>
      </c>
      <c r="I35" s="412">
        <f t="shared" si="4"/>
        <v>81.345686976194159</v>
      </c>
      <c r="J35" s="412">
        <f t="shared" si="4"/>
        <v>22.288803047956407</v>
      </c>
      <c r="K35" s="412">
        <f t="shared" si="4"/>
        <v>86.017044799491842</v>
      </c>
      <c r="L35" s="412">
        <f t="shared" si="4"/>
        <v>564.28782826612576</v>
      </c>
      <c r="M35" s="412">
        <f t="shared" si="4"/>
        <v>102.78218653872034</v>
      </c>
      <c r="N35" s="412">
        <f t="shared" si="4"/>
        <v>60.841116901861106</v>
      </c>
      <c r="O35" s="412">
        <f t="shared" si="4"/>
        <v>21.729281584890035</v>
      </c>
      <c r="P35" s="412">
        <f t="shared" si="4"/>
        <v>78.078439252691496</v>
      </c>
      <c r="Q35" s="412">
        <f t="shared" si="4"/>
        <v>64.081261172222355</v>
      </c>
      <c r="R35" s="412">
        <f t="shared" si="4"/>
        <v>62.16175527534363</v>
      </c>
      <c r="S35" s="412">
        <f t="shared" si="4"/>
        <v>17.892157677474898</v>
      </c>
      <c r="T35" s="412">
        <f t="shared" si="4"/>
        <v>8.2325222697549947</v>
      </c>
      <c r="U35" s="412">
        <f t="shared" si="4"/>
        <v>4.7796143932585791</v>
      </c>
      <c r="V35" s="412">
        <f t="shared" si="4"/>
        <v>9.065382416728383</v>
      </c>
      <c r="W35" s="412">
        <f t="shared" ref="W35:X35" si="5">(W22/W9)*100</f>
        <v>7.2108869699225604</v>
      </c>
      <c r="X35" s="412">
        <f t="shared" si="5"/>
        <v>16.551994130837141</v>
      </c>
    </row>
    <row r="36" spans="1:24" ht="13">
      <c r="A36" s="411" t="s">
        <v>129</v>
      </c>
      <c r="B36" s="412">
        <f t="shared" ref="B36:V36" si="6">(B23/B10)*100</f>
        <v>146.62196848831863</v>
      </c>
      <c r="C36" s="412">
        <f t="shared" si="6"/>
        <v>202.92092443658598</v>
      </c>
      <c r="D36" s="412">
        <f t="shared" si="6"/>
        <v>301.72121867158518</v>
      </c>
      <c r="E36" s="412">
        <f t="shared" si="6"/>
        <v>292.516984040772</v>
      </c>
      <c r="F36" s="412">
        <f t="shared" si="6"/>
        <v>441.1999968769652</v>
      </c>
      <c r="G36" s="412">
        <f t="shared" si="6"/>
        <v>140.22862193297959</v>
      </c>
      <c r="H36" s="412">
        <f t="shared" si="6"/>
        <v>69.80504278170848</v>
      </c>
      <c r="I36" s="412">
        <f t="shared" si="6"/>
        <v>2.4984755999964761</v>
      </c>
      <c r="J36" s="412">
        <f t="shared" si="6"/>
        <v>4.311370513686918</v>
      </c>
      <c r="K36" s="412">
        <f t="shared" si="6"/>
        <v>1.4839934832161368</v>
      </c>
      <c r="L36" s="412">
        <f t="shared" si="6"/>
        <v>1.6765783079400656</v>
      </c>
      <c r="M36" s="412">
        <f t="shared" si="6"/>
        <v>2.4217587152756148</v>
      </c>
      <c r="N36" s="412">
        <f t="shared" si="6"/>
        <v>1.7064812442489301</v>
      </c>
      <c r="O36" s="412">
        <f t="shared" si="6"/>
        <v>177.34103670640937</v>
      </c>
      <c r="P36" s="412">
        <f t="shared" si="6"/>
        <v>47.804283730072086</v>
      </c>
      <c r="Q36" s="412">
        <f t="shared" si="6"/>
        <v>12.873978316008527</v>
      </c>
      <c r="R36" s="412">
        <f t="shared" si="6"/>
        <v>12.156515670089076</v>
      </c>
      <c r="S36" s="412">
        <f t="shared" si="6"/>
        <v>8.5709703802016151</v>
      </c>
      <c r="T36" s="412">
        <f t="shared" si="6"/>
        <v>7.8937328040188017</v>
      </c>
      <c r="U36" s="412">
        <f t="shared" si="6"/>
        <v>9.5283881975408136</v>
      </c>
      <c r="V36" s="412">
        <f t="shared" si="6"/>
        <v>4.3801777824353536</v>
      </c>
      <c r="W36" s="412">
        <f t="shared" ref="W36:X36" si="7">(W23/W10)*100</f>
        <v>29.300191511515621</v>
      </c>
      <c r="X36" s="412">
        <f t="shared" si="7"/>
        <v>22.387578649222093</v>
      </c>
    </row>
    <row r="37" spans="1:24" ht="13">
      <c r="A37" s="411" t="s">
        <v>130</v>
      </c>
      <c r="B37" s="412">
        <f t="shared" ref="B37:V37" si="8">(B24/B11)*100</f>
        <v>27.338559379208217</v>
      </c>
      <c r="C37" s="412">
        <f t="shared" si="8"/>
        <v>78.494928705309093</v>
      </c>
      <c r="D37" s="412">
        <f t="shared" si="8"/>
        <v>197.43355116241852</v>
      </c>
      <c r="E37" s="412">
        <f t="shared" si="8"/>
        <v>511.10961834165414</v>
      </c>
      <c r="F37" s="412">
        <f t="shared" si="8"/>
        <v>420.54457214155974</v>
      </c>
      <c r="G37" s="412">
        <f t="shared" si="8"/>
        <v>429.33081961387091</v>
      </c>
      <c r="H37" s="412">
        <f t="shared" si="8"/>
        <v>416.00991673435112</v>
      </c>
      <c r="I37" s="412">
        <f t="shared" si="8"/>
        <v>756.96137525304698</v>
      </c>
      <c r="J37" s="412">
        <f t="shared" si="8"/>
        <v>946.15234160837019</v>
      </c>
      <c r="K37" s="412">
        <f t="shared" si="8"/>
        <v>385.34859361227291</v>
      </c>
      <c r="L37" s="412">
        <f t="shared" si="8"/>
        <v>224.00382078630182</v>
      </c>
      <c r="M37" s="412">
        <f t="shared" si="8"/>
        <v>384.10615550976513</v>
      </c>
      <c r="N37" s="412">
        <f t="shared" si="8"/>
        <v>409.41707162428173</v>
      </c>
      <c r="O37" s="412">
        <f t="shared" si="8"/>
        <v>267.53528548275773</v>
      </c>
      <c r="P37" s="412">
        <f t="shared" si="8"/>
        <v>329.66300551794205</v>
      </c>
      <c r="Q37" s="412">
        <f t="shared" si="8"/>
        <v>284.29077943958674</v>
      </c>
      <c r="R37" s="412">
        <f t="shared" si="8"/>
        <v>174.65601886924475</v>
      </c>
      <c r="S37" s="412">
        <f t="shared" si="8"/>
        <v>169.3661681540521</v>
      </c>
      <c r="T37" s="412">
        <f t="shared" si="8"/>
        <v>91.994180709498622</v>
      </c>
      <c r="U37" s="412">
        <f t="shared" si="8"/>
        <v>90.085278336870516</v>
      </c>
      <c r="V37" s="412">
        <f t="shared" si="8"/>
        <v>74.371763020433491</v>
      </c>
      <c r="W37" s="412">
        <f t="shared" ref="W37:X37" si="9">(W24/W11)*100</f>
        <v>88.696493223910849</v>
      </c>
      <c r="X37" s="412">
        <f t="shared" si="9"/>
        <v>78.193148225514122</v>
      </c>
    </row>
    <row r="38" spans="1:24" ht="13.5" thickBot="1">
      <c r="A38" s="413" t="s">
        <v>131</v>
      </c>
      <c r="B38" s="412">
        <f t="shared" ref="B38:V38" si="10">(B25/B12)*100</f>
        <v>44.528501375872416</v>
      </c>
      <c r="C38" s="412">
        <f t="shared" si="10"/>
        <v>92.003475465593667</v>
      </c>
      <c r="D38" s="412">
        <f t="shared" si="10"/>
        <v>79.119044939062462</v>
      </c>
      <c r="E38" s="412">
        <f t="shared" si="10"/>
        <v>181.89754602400822</v>
      </c>
      <c r="F38" s="412">
        <f t="shared" si="10"/>
        <v>343.76629122931075</v>
      </c>
      <c r="G38" s="412">
        <f t="shared" si="10"/>
        <v>175.98146490748613</v>
      </c>
      <c r="H38" s="412">
        <f t="shared" si="10"/>
        <v>104.52817122183036</v>
      </c>
      <c r="I38" s="412">
        <f t="shared" si="10"/>
        <v>166.81687676362662</v>
      </c>
      <c r="J38" s="412">
        <f t="shared" si="10"/>
        <v>296.01024774000939</v>
      </c>
      <c r="K38" s="412">
        <f t="shared" si="10"/>
        <v>95.77784831773036</v>
      </c>
      <c r="L38" s="412">
        <f t="shared" si="10"/>
        <v>79.351334410522711</v>
      </c>
      <c r="M38" s="412">
        <f t="shared" si="10"/>
        <v>51.330520819404327</v>
      </c>
      <c r="N38" s="412">
        <f t="shared" si="10"/>
        <v>52.337324860855617</v>
      </c>
      <c r="O38" s="412">
        <f t="shared" si="10"/>
        <v>33.738602284036013</v>
      </c>
      <c r="P38" s="412">
        <f t="shared" si="10"/>
        <v>38.210548637519757</v>
      </c>
      <c r="Q38" s="412">
        <f t="shared" si="10"/>
        <v>45.323060323937291</v>
      </c>
      <c r="R38" s="412">
        <f t="shared" si="10"/>
        <v>46.815214598353464</v>
      </c>
      <c r="S38" s="412">
        <f t="shared" si="10"/>
        <v>121.73163964867177</v>
      </c>
      <c r="T38" s="412">
        <f t="shared" si="10"/>
        <v>11.215658457443508</v>
      </c>
      <c r="U38" s="412">
        <f t="shared" si="10"/>
        <v>30.428689290452049</v>
      </c>
      <c r="V38" s="412">
        <f t="shared" si="10"/>
        <v>32.988059692007091</v>
      </c>
      <c r="W38" s="412">
        <f t="shared" ref="W38:X38" si="11">(W25/W12)*100</f>
        <v>42.177504424084695</v>
      </c>
      <c r="X38" s="412">
        <f t="shared" si="11"/>
        <v>21.372069248223184</v>
      </c>
    </row>
    <row r="39" spans="1:24" ht="13.5" thickBot="1">
      <c r="A39" s="415"/>
      <c r="B39" s="415"/>
      <c r="C39" s="416"/>
      <c r="D39" s="416"/>
      <c r="E39" s="416"/>
      <c r="F39" s="416"/>
      <c r="G39" s="416"/>
      <c r="H39" s="416"/>
      <c r="I39" s="416"/>
      <c r="J39" s="416"/>
      <c r="K39" s="416"/>
      <c r="L39" s="416"/>
      <c r="M39" s="416"/>
      <c r="N39" s="416"/>
      <c r="O39" s="416"/>
      <c r="P39" s="416"/>
      <c r="Q39" s="416"/>
      <c r="R39" s="416"/>
      <c r="S39" s="416"/>
      <c r="T39" s="416"/>
      <c r="U39" s="416"/>
      <c r="V39" s="416"/>
      <c r="W39" s="416"/>
      <c r="X39" s="416"/>
    </row>
    <row r="40" spans="1:24" ht="13.5" thickBot="1">
      <c r="A40" s="417" t="s">
        <v>132</v>
      </c>
      <c r="B40" s="418">
        <f t="shared" ref="B40:W40" si="12">(B27/B14)*100</f>
        <v>46.475716843282775</v>
      </c>
      <c r="C40" s="418">
        <f t="shared" si="12"/>
        <v>93.089803758266839</v>
      </c>
      <c r="D40" s="418">
        <f t="shared" si="12"/>
        <v>191.21999966076947</v>
      </c>
      <c r="E40" s="418">
        <f t="shared" si="12"/>
        <v>347.75499848237297</v>
      </c>
      <c r="F40" s="418">
        <f t="shared" si="12"/>
        <v>403.05783727151851</v>
      </c>
      <c r="G40" s="418">
        <f t="shared" si="12"/>
        <v>216.30600041682996</v>
      </c>
      <c r="H40" s="418">
        <f t="shared" si="12"/>
        <v>209.7177644775619</v>
      </c>
      <c r="I40" s="418">
        <f t="shared" si="12"/>
        <v>252.01406717216452</v>
      </c>
      <c r="J40" s="418">
        <f t="shared" si="12"/>
        <v>430.69209742257613</v>
      </c>
      <c r="K40" s="418">
        <f t="shared" si="12"/>
        <v>166.57925238495852</v>
      </c>
      <c r="L40" s="418">
        <f t="shared" si="12"/>
        <v>117.4899398311624</v>
      </c>
      <c r="M40" s="418">
        <f t="shared" si="12"/>
        <v>218.21376996962186</v>
      </c>
      <c r="N40" s="418">
        <f t="shared" si="12"/>
        <v>212.61380791480508</v>
      </c>
      <c r="O40" s="418">
        <f t="shared" si="12"/>
        <v>179.29706854195356</v>
      </c>
      <c r="P40" s="418">
        <f t="shared" si="12"/>
        <v>205.19818873719041</v>
      </c>
      <c r="Q40" s="418">
        <f t="shared" si="12"/>
        <v>190.32512136119891</v>
      </c>
      <c r="R40" s="418">
        <f t="shared" si="12"/>
        <v>118.97628516884366</v>
      </c>
      <c r="S40" s="418">
        <f t="shared" si="12"/>
        <v>126.81405245566815</v>
      </c>
      <c r="T40" s="418">
        <f t="shared" si="12"/>
        <v>59.30710063047492</v>
      </c>
      <c r="U40" s="418">
        <f t="shared" si="12"/>
        <v>67.603613564669558</v>
      </c>
      <c r="V40" s="418">
        <f t="shared" si="12"/>
        <v>52.560998687701279</v>
      </c>
      <c r="W40" s="418">
        <f t="shared" si="12"/>
        <v>70.894270678222497</v>
      </c>
      <c r="X40" s="418">
        <f t="shared" ref="X40" si="13">(X27/X14)*100</f>
        <v>57.820357039074331</v>
      </c>
    </row>
    <row r="41" spans="1:24">
      <c r="A41" s="321" t="s">
        <v>239</v>
      </c>
    </row>
  </sheetData>
  <mergeCells count="8">
    <mergeCell ref="B34:X34"/>
    <mergeCell ref="A1:X1"/>
    <mergeCell ref="A4:X4"/>
    <mergeCell ref="A6:X6"/>
    <mergeCell ref="A19:X19"/>
    <mergeCell ref="A32:X32"/>
    <mergeCell ref="B8:X8"/>
    <mergeCell ref="B21:X21"/>
  </mergeCells>
  <pageMargins left="0.7" right="0.7" top="0.75" bottom="0.75" header="0.3" footer="0.3"/>
  <pageSetup paperSize="9" scale="3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E106"/>
  <sheetViews>
    <sheetView showGridLines="0" zoomScale="70" zoomScaleNormal="70" zoomScaleSheetLayoutView="70" workbookViewId="0">
      <selection sqref="A1:X1"/>
    </sheetView>
  </sheetViews>
  <sheetFormatPr defaultRowHeight="12.5"/>
  <cols>
    <col min="1" max="1" width="32.54296875" customWidth="1"/>
    <col min="24" max="24" width="11" bestFit="1" customWidth="1"/>
  </cols>
  <sheetData>
    <row r="1" spans="1:24" ht="38.15" customHeight="1">
      <c r="A1" s="597" t="s">
        <v>305</v>
      </c>
      <c r="B1" s="597"/>
      <c r="C1" s="597"/>
      <c r="D1" s="597"/>
      <c r="E1" s="597"/>
      <c r="F1" s="597"/>
      <c r="G1" s="597"/>
      <c r="H1" s="597"/>
      <c r="I1" s="597"/>
      <c r="J1" s="597"/>
      <c r="K1" s="597"/>
      <c r="L1" s="597"/>
      <c r="M1" s="597"/>
      <c r="N1" s="597"/>
      <c r="O1" s="597"/>
      <c r="P1" s="597"/>
      <c r="Q1" s="597"/>
      <c r="R1" s="597"/>
      <c r="S1" s="597"/>
      <c r="T1" s="597"/>
      <c r="U1" s="597"/>
      <c r="V1" s="597"/>
      <c r="W1" s="597"/>
      <c r="X1" s="597"/>
    </row>
    <row r="2" spans="1:24">
      <c r="A2" s="14"/>
      <c r="B2" s="14"/>
      <c r="C2" s="14"/>
      <c r="D2" s="14"/>
      <c r="E2" s="14"/>
      <c r="F2" s="14"/>
      <c r="G2" s="14"/>
      <c r="H2" s="14"/>
      <c r="I2" s="14"/>
      <c r="J2" s="14"/>
      <c r="K2" s="14"/>
      <c r="L2" s="14"/>
      <c r="M2" s="294"/>
      <c r="N2" s="294"/>
      <c r="O2" s="294"/>
      <c r="P2" s="294"/>
      <c r="Q2" s="294"/>
      <c r="R2" s="294"/>
      <c r="S2" s="294"/>
      <c r="T2" s="294"/>
      <c r="U2" s="294"/>
    </row>
    <row r="3" spans="1:24">
      <c r="A3" s="14"/>
      <c r="B3" s="14"/>
      <c r="C3" s="14"/>
      <c r="D3" s="14"/>
      <c r="E3" s="14"/>
      <c r="F3" s="14"/>
      <c r="G3" s="14"/>
      <c r="H3" s="14"/>
      <c r="I3" s="14"/>
      <c r="J3" s="14"/>
      <c r="K3" s="14"/>
      <c r="L3" s="14"/>
      <c r="M3" s="294"/>
      <c r="N3" s="294"/>
      <c r="O3" s="294"/>
      <c r="P3" s="294"/>
      <c r="Q3" s="294"/>
      <c r="R3" s="294"/>
      <c r="S3" s="294"/>
      <c r="T3" s="294"/>
      <c r="U3" s="294"/>
    </row>
    <row r="4" spans="1:24" ht="23.15" customHeight="1">
      <c r="A4" s="658" t="s">
        <v>241</v>
      </c>
      <c r="B4" s="659"/>
      <c r="C4" s="659"/>
      <c r="D4" s="659"/>
      <c r="E4" s="659"/>
      <c r="F4" s="659"/>
      <c r="G4" s="659"/>
      <c r="H4" s="659"/>
      <c r="I4" s="659"/>
      <c r="J4" s="659"/>
      <c r="K4" s="659"/>
      <c r="L4" s="659"/>
      <c r="M4" s="659"/>
      <c r="N4" s="659"/>
      <c r="O4" s="659"/>
      <c r="P4" s="659"/>
      <c r="Q4" s="659"/>
      <c r="R4" s="659"/>
      <c r="S4" s="659"/>
      <c r="T4" s="659"/>
      <c r="U4" s="659"/>
      <c r="V4" s="659"/>
      <c r="W4" s="659"/>
      <c r="X4" s="659"/>
    </row>
    <row r="5" spans="1:24">
      <c r="A5" s="14"/>
      <c r="B5" s="14"/>
      <c r="C5" s="14"/>
      <c r="D5" s="14"/>
      <c r="E5" s="14"/>
      <c r="F5" s="14"/>
      <c r="G5" s="14"/>
      <c r="H5" s="14"/>
      <c r="I5" s="14"/>
      <c r="J5" s="14"/>
      <c r="K5" s="14"/>
      <c r="L5" s="14"/>
      <c r="M5" s="294"/>
      <c r="N5" s="294"/>
      <c r="O5" s="294"/>
      <c r="P5" s="294"/>
      <c r="Q5" s="294"/>
      <c r="R5" s="294"/>
      <c r="S5" s="294"/>
      <c r="T5" s="294"/>
      <c r="U5" s="294"/>
    </row>
    <row r="6" spans="1:24" ht="20">
      <c r="A6" s="660" t="s">
        <v>242</v>
      </c>
      <c r="B6" s="661"/>
      <c r="C6" s="661"/>
      <c r="D6" s="661"/>
      <c r="E6" s="661"/>
      <c r="F6" s="661"/>
      <c r="G6" s="661"/>
      <c r="H6" s="661"/>
      <c r="I6" s="661"/>
      <c r="J6" s="661"/>
      <c r="K6" s="661"/>
      <c r="L6" s="661"/>
      <c r="M6" s="661"/>
      <c r="N6" s="661"/>
      <c r="O6" s="661"/>
      <c r="P6" s="661"/>
      <c r="Q6" s="661"/>
      <c r="R6" s="661"/>
      <c r="S6" s="661"/>
      <c r="T6" s="661"/>
      <c r="U6" s="661"/>
      <c r="V6" s="661"/>
      <c r="W6" s="661"/>
      <c r="X6" s="661"/>
    </row>
    <row r="7" spans="1:24" ht="14.5" thickBot="1">
      <c r="A7" s="408"/>
      <c r="B7" s="409">
        <v>1999</v>
      </c>
      <c r="C7" s="409">
        <v>2000</v>
      </c>
      <c r="D7" s="409">
        <v>2001</v>
      </c>
      <c r="E7" s="409">
        <v>2002</v>
      </c>
      <c r="F7" s="409">
        <v>2003</v>
      </c>
      <c r="G7" s="409">
        <v>2004</v>
      </c>
      <c r="H7" s="409">
        <v>2005</v>
      </c>
      <c r="I7" s="409">
        <v>2006</v>
      </c>
      <c r="J7" s="409">
        <v>2007</v>
      </c>
      <c r="K7" s="409">
        <v>2008</v>
      </c>
      <c r="L7" s="409">
        <v>2009</v>
      </c>
      <c r="M7" s="409">
        <v>2010</v>
      </c>
      <c r="N7" s="409">
        <v>2011</v>
      </c>
      <c r="O7" s="409">
        <v>2012</v>
      </c>
      <c r="P7" s="409">
        <v>2013</v>
      </c>
      <c r="Q7" s="409">
        <v>2014</v>
      </c>
      <c r="R7" s="409">
        <v>2015</v>
      </c>
      <c r="S7" s="409">
        <v>2016</v>
      </c>
      <c r="T7" s="409">
        <v>2017</v>
      </c>
      <c r="U7" s="409">
        <v>2018</v>
      </c>
      <c r="V7" s="409">
        <v>2019</v>
      </c>
      <c r="W7" s="409">
        <v>2020</v>
      </c>
      <c r="X7" s="501" t="s">
        <v>311</v>
      </c>
    </row>
    <row r="8" spans="1:24" ht="13.5" thickBot="1">
      <c r="A8" s="410" t="s">
        <v>86</v>
      </c>
      <c r="B8" s="666" t="s">
        <v>77</v>
      </c>
      <c r="C8" s="667"/>
      <c r="D8" s="667"/>
      <c r="E8" s="667"/>
      <c r="F8" s="667"/>
      <c r="G8" s="667"/>
      <c r="H8" s="667"/>
      <c r="I8" s="667"/>
      <c r="J8" s="667"/>
      <c r="K8" s="667"/>
      <c r="L8" s="667"/>
      <c r="M8" s="667"/>
      <c r="N8" s="667"/>
      <c r="O8" s="667"/>
      <c r="P8" s="667"/>
      <c r="Q8" s="667"/>
      <c r="R8" s="667"/>
      <c r="S8" s="667"/>
      <c r="T8" s="667"/>
      <c r="U8" s="667"/>
      <c r="V8" s="667"/>
      <c r="W8" s="667"/>
      <c r="X8" s="667"/>
    </row>
    <row r="9" spans="1:24" ht="13">
      <c r="A9" s="411" t="s">
        <v>128</v>
      </c>
      <c r="B9" s="507">
        <v>22343.556</v>
      </c>
      <c r="C9" s="412">
        <v>35627.483</v>
      </c>
      <c r="D9" s="412">
        <v>20846.302</v>
      </c>
      <c r="E9" s="412">
        <v>60843.605620000002</v>
      </c>
      <c r="F9" s="412">
        <v>26622.372810000004</v>
      </c>
      <c r="G9" s="412">
        <v>34702.121799999994</v>
      </c>
      <c r="H9" s="412">
        <v>9512.4607800000013</v>
      </c>
      <c r="I9" s="412">
        <v>6432.5624600000019</v>
      </c>
      <c r="J9" s="412">
        <v>7056.58079</v>
      </c>
      <c r="K9" s="412">
        <v>4233.8508499999998</v>
      </c>
      <c r="L9" s="412">
        <v>4291.8578699999989</v>
      </c>
      <c r="M9" s="412">
        <v>4361.5498699999998</v>
      </c>
      <c r="N9" s="412">
        <v>1889.5802900000006</v>
      </c>
      <c r="O9" s="412">
        <v>7877.5987400000022</v>
      </c>
      <c r="P9" s="412">
        <v>5178.9137000000019</v>
      </c>
      <c r="Q9" s="412">
        <v>5227.3831900000005</v>
      </c>
      <c r="R9" s="412">
        <v>7308.1573300000018</v>
      </c>
      <c r="S9" s="412">
        <v>32095.778190000005</v>
      </c>
      <c r="T9" s="412">
        <v>16262.242057000001</v>
      </c>
      <c r="U9" s="412">
        <v>15659.483107</v>
      </c>
      <c r="V9" s="412">
        <v>5418.0332500000013</v>
      </c>
      <c r="W9" s="412">
        <v>16566.3452</v>
      </c>
      <c r="X9" s="412">
        <v>29685.733760000003</v>
      </c>
    </row>
    <row r="10" spans="1:24" ht="13">
      <c r="A10" s="411" t="s">
        <v>129</v>
      </c>
      <c r="B10" s="412">
        <v>32469.256299999994</v>
      </c>
      <c r="C10" s="412">
        <v>23339.307000000001</v>
      </c>
      <c r="D10" s="412">
        <v>25234.75</v>
      </c>
      <c r="E10" s="412">
        <v>31794.056100000002</v>
      </c>
      <c r="F10" s="412">
        <v>38869.204509999989</v>
      </c>
      <c r="G10" s="412">
        <v>46506.382950000007</v>
      </c>
      <c r="H10" s="412">
        <v>14253.100586</v>
      </c>
      <c r="I10" s="412">
        <v>37948.725309999994</v>
      </c>
      <c r="J10" s="412">
        <v>107598.60984999998</v>
      </c>
      <c r="K10" s="412">
        <v>67778.133060000007</v>
      </c>
      <c r="L10" s="412">
        <v>69534.473110000006</v>
      </c>
      <c r="M10" s="412">
        <v>22024.065780000008</v>
      </c>
      <c r="N10" s="412">
        <v>93081.015560000029</v>
      </c>
      <c r="O10" s="412">
        <v>42486.916549999987</v>
      </c>
      <c r="P10" s="412">
        <v>22996.93838</v>
      </c>
      <c r="Q10" s="412">
        <v>23989.722509999996</v>
      </c>
      <c r="R10" s="412">
        <v>41035.46229399999</v>
      </c>
      <c r="S10" s="412">
        <v>47221.802589999999</v>
      </c>
      <c r="T10" s="412">
        <v>31476.156416999995</v>
      </c>
      <c r="U10" s="412">
        <v>95408.758380999978</v>
      </c>
      <c r="V10" s="412">
        <v>94467.140326000008</v>
      </c>
      <c r="W10" s="412">
        <v>100347.01150199999</v>
      </c>
      <c r="X10" s="412">
        <v>122381.48584000001</v>
      </c>
    </row>
    <row r="11" spans="1:24" ht="13">
      <c r="A11" s="411" t="s">
        <v>130</v>
      </c>
      <c r="B11" s="412">
        <v>43173.207000000002</v>
      </c>
      <c r="C11" s="412">
        <v>40982.992559999999</v>
      </c>
      <c r="D11" s="412">
        <v>44335.363400000002</v>
      </c>
      <c r="E11" s="412">
        <v>38483.949000000001</v>
      </c>
      <c r="F11" s="412">
        <v>47603.317310000006</v>
      </c>
      <c r="G11" s="412">
        <v>52704.166269999994</v>
      </c>
      <c r="H11" s="412">
        <v>54999.203009999983</v>
      </c>
      <c r="I11" s="412">
        <v>45430.708399999989</v>
      </c>
      <c r="J11" s="412">
        <v>54546.126669999998</v>
      </c>
      <c r="K11" s="412">
        <v>42033.748599999999</v>
      </c>
      <c r="L11" s="412">
        <v>50785.228859999988</v>
      </c>
      <c r="M11" s="412">
        <v>46496.642359999976</v>
      </c>
      <c r="N11" s="412">
        <v>41940.372767000015</v>
      </c>
      <c r="O11" s="412">
        <v>61335.858060000013</v>
      </c>
      <c r="P11" s="412">
        <v>61022.332264000004</v>
      </c>
      <c r="Q11" s="412">
        <v>64151.625995999988</v>
      </c>
      <c r="R11" s="412">
        <v>60289.424540000022</v>
      </c>
      <c r="S11" s="412">
        <v>67734.817999999999</v>
      </c>
      <c r="T11" s="412">
        <v>71486.783828999964</v>
      </c>
      <c r="U11" s="412">
        <v>77915.516820000004</v>
      </c>
      <c r="V11" s="412">
        <v>84197.521422000005</v>
      </c>
      <c r="W11" s="412">
        <v>79247.105488999994</v>
      </c>
      <c r="X11" s="412">
        <v>93735.616647999996</v>
      </c>
    </row>
    <row r="12" spans="1:24" ht="13.5" thickBot="1">
      <c r="A12" s="413" t="s">
        <v>131</v>
      </c>
      <c r="B12" s="414">
        <v>12594.272000000001</v>
      </c>
      <c r="C12" s="414">
        <v>14025.843999999999</v>
      </c>
      <c r="D12" s="414">
        <v>12123.197</v>
      </c>
      <c r="E12" s="414">
        <v>6480.9369999999999</v>
      </c>
      <c r="F12" s="414">
        <v>8512.5403999999999</v>
      </c>
      <c r="G12" s="414">
        <v>12878.573</v>
      </c>
      <c r="H12" s="414">
        <v>15375.785400000001</v>
      </c>
      <c r="I12" s="414">
        <v>21050.246469999998</v>
      </c>
      <c r="J12" s="414">
        <v>27854.300060000001</v>
      </c>
      <c r="K12" s="414">
        <v>13575.338560000002</v>
      </c>
      <c r="L12" s="414">
        <v>11705.166539999998</v>
      </c>
      <c r="M12" s="414">
        <v>13349.545319999999</v>
      </c>
      <c r="N12" s="414">
        <v>8697.5965199999991</v>
      </c>
      <c r="O12" s="414">
        <v>13070.434999999999</v>
      </c>
      <c r="P12" s="414">
        <v>13654.482470000001</v>
      </c>
      <c r="Q12" s="414">
        <v>13985.1443</v>
      </c>
      <c r="R12" s="414">
        <v>15726.100719999999</v>
      </c>
      <c r="S12" s="414">
        <v>25698.485250000002</v>
      </c>
      <c r="T12" s="414">
        <v>27976.661740000007</v>
      </c>
      <c r="U12" s="414">
        <v>18961.334999999995</v>
      </c>
      <c r="V12" s="412">
        <v>26144.318999999996</v>
      </c>
      <c r="W12" s="412">
        <v>21958.452000000001</v>
      </c>
      <c r="X12" s="412">
        <v>42136.238799999999</v>
      </c>
    </row>
    <row r="13" spans="1:24" ht="13.5" thickBot="1">
      <c r="A13" s="415"/>
      <c r="B13" s="415"/>
      <c r="C13" s="416"/>
      <c r="D13" s="416"/>
      <c r="E13" s="416"/>
      <c r="F13" s="416"/>
      <c r="G13" s="416"/>
      <c r="H13" s="416"/>
      <c r="I13" s="416"/>
      <c r="J13" s="416"/>
      <c r="K13" s="416"/>
      <c r="L13" s="416"/>
      <c r="M13" s="416"/>
      <c r="N13" s="416"/>
      <c r="O13" s="416"/>
      <c r="P13" s="416"/>
      <c r="Q13" s="416"/>
      <c r="R13" s="416"/>
      <c r="S13" s="416"/>
      <c r="T13" s="416"/>
      <c r="U13" s="416"/>
      <c r="V13" s="416"/>
      <c r="W13" s="416"/>
      <c r="X13" s="416"/>
    </row>
    <row r="14" spans="1:24" ht="13.5" thickBot="1">
      <c r="A14" s="417" t="s">
        <v>132</v>
      </c>
      <c r="B14" s="418">
        <v>110580.29129999998</v>
      </c>
      <c r="C14" s="418">
        <v>113975.62655999999</v>
      </c>
      <c r="D14" s="418">
        <v>102539.6124</v>
      </c>
      <c r="E14" s="418">
        <v>137602.54772</v>
      </c>
      <c r="F14" s="418">
        <v>121607.43502999999</v>
      </c>
      <c r="G14" s="418">
        <v>146791.24401999998</v>
      </c>
      <c r="H14" s="418">
        <v>94140.549775999971</v>
      </c>
      <c r="I14" s="418">
        <v>110862.24263999998</v>
      </c>
      <c r="J14" s="418">
        <v>197055.61736999999</v>
      </c>
      <c r="K14" s="418">
        <v>127621.07107000001</v>
      </c>
      <c r="L14" s="418">
        <v>136316.72637999998</v>
      </c>
      <c r="M14" s="418">
        <v>86231.803329999995</v>
      </c>
      <c r="N14" s="418">
        <v>145608.56513700003</v>
      </c>
      <c r="O14" s="418">
        <v>124770.80835000001</v>
      </c>
      <c r="P14" s="418">
        <v>102852.66681400001</v>
      </c>
      <c r="Q14" s="418">
        <v>107353.87599599999</v>
      </c>
      <c r="R14" s="418">
        <v>124359.14488400002</v>
      </c>
      <c r="S14" s="418">
        <v>172750.88402999999</v>
      </c>
      <c r="T14" s="418">
        <v>147201.84404299996</v>
      </c>
      <c r="U14" s="418">
        <v>207945.09330799998</v>
      </c>
      <c r="V14" s="418">
        <f>SUM(V9:V13)</f>
        <v>210227.01399800001</v>
      </c>
      <c r="W14" s="418">
        <f>SUM(W9:W13)</f>
        <v>218118.91419099999</v>
      </c>
      <c r="X14" s="418">
        <f>SUM(X9:X13)</f>
        <v>287939.07504800003</v>
      </c>
    </row>
    <row r="15" spans="1:24">
      <c r="A15" s="502" t="s">
        <v>310</v>
      </c>
      <c r="B15" s="502"/>
      <c r="C15" s="502"/>
      <c r="D15" s="502"/>
      <c r="E15" s="502"/>
    </row>
    <row r="16" spans="1:24">
      <c r="A16" s="321" t="s">
        <v>239</v>
      </c>
    </row>
    <row r="17" spans="1:31">
      <c r="A17" s="321"/>
    </row>
    <row r="19" spans="1:31" ht="20">
      <c r="A19" s="660" t="s">
        <v>177</v>
      </c>
      <c r="B19" s="661"/>
      <c r="C19" s="661"/>
      <c r="D19" s="661"/>
      <c r="E19" s="661"/>
      <c r="F19" s="661"/>
      <c r="G19" s="661"/>
      <c r="H19" s="661"/>
      <c r="I19" s="661"/>
      <c r="J19" s="661"/>
      <c r="K19" s="661"/>
      <c r="L19" s="661"/>
      <c r="M19" s="661"/>
      <c r="N19" s="661"/>
      <c r="O19" s="661"/>
      <c r="P19" s="661"/>
      <c r="Q19" s="661"/>
      <c r="R19" s="661"/>
      <c r="S19" s="661"/>
      <c r="T19" s="661"/>
      <c r="U19" s="661"/>
      <c r="V19" s="661"/>
      <c r="W19" s="661"/>
      <c r="X19" s="661"/>
    </row>
    <row r="20" spans="1:31" ht="14.5" thickBot="1">
      <c r="A20" s="408"/>
      <c r="B20" s="409">
        <v>1999</v>
      </c>
      <c r="C20" s="409">
        <v>2000</v>
      </c>
      <c r="D20" s="409">
        <v>2001</v>
      </c>
      <c r="E20" s="409">
        <v>2002</v>
      </c>
      <c r="F20" s="409">
        <v>2003</v>
      </c>
      <c r="G20" s="409">
        <v>2004</v>
      </c>
      <c r="H20" s="409">
        <v>2005</v>
      </c>
      <c r="I20" s="409">
        <v>2006</v>
      </c>
      <c r="J20" s="409">
        <v>2007</v>
      </c>
      <c r="K20" s="409">
        <v>2008</v>
      </c>
      <c r="L20" s="409">
        <v>2009</v>
      </c>
      <c r="M20" s="409">
        <v>2010</v>
      </c>
      <c r="N20" s="409">
        <v>2011</v>
      </c>
      <c r="O20" s="409">
        <v>2012</v>
      </c>
      <c r="P20" s="409">
        <v>2013</v>
      </c>
      <c r="Q20" s="409">
        <v>2014</v>
      </c>
      <c r="R20" s="409">
        <v>2015</v>
      </c>
      <c r="S20" s="409">
        <v>2016</v>
      </c>
      <c r="T20" s="409">
        <v>2017</v>
      </c>
      <c r="U20" s="409">
        <v>2018</v>
      </c>
      <c r="V20" s="409">
        <v>2019</v>
      </c>
      <c r="W20" s="409">
        <v>2020</v>
      </c>
      <c r="X20" s="501" t="s">
        <v>311</v>
      </c>
      <c r="AC20" s="512"/>
      <c r="AD20" s="512"/>
      <c r="AE20" s="512"/>
    </row>
    <row r="21" spans="1:31" ht="13.5" thickBot="1">
      <c r="A21" s="410" t="s">
        <v>86</v>
      </c>
      <c r="B21" s="670" t="s">
        <v>77</v>
      </c>
      <c r="C21" s="671"/>
      <c r="D21" s="671"/>
      <c r="E21" s="671"/>
      <c r="F21" s="671"/>
      <c r="G21" s="671"/>
      <c r="H21" s="671"/>
      <c r="I21" s="671"/>
      <c r="J21" s="671"/>
      <c r="K21" s="671"/>
      <c r="L21" s="671"/>
      <c r="M21" s="671"/>
      <c r="N21" s="671"/>
      <c r="O21" s="671"/>
      <c r="P21" s="671"/>
      <c r="Q21" s="671"/>
      <c r="R21" s="671"/>
      <c r="S21" s="671"/>
      <c r="T21" s="671"/>
      <c r="U21" s="671"/>
      <c r="V21" s="671"/>
      <c r="W21" s="671"/>
      <c r="X21" s="671"/>
    </row>
    <row r="22" spans="1:31" ht="13">
      <c r="A22" s="411" t="s">
        <v>128</v>
      </c>
      <c r="B22" s="505">
        <v>568.82799999999997</v>
      </c>
      <c r="C22" s="506">
        <v>138.92400000000001</v>
      </c>
      <c r="D22" s="506">
        <v>116.30800000000001</v>
      </c>
      <c r="E22" s="506">
        <v>65.453000000000003</v>
      </c>
      <c r="F22" s="506">
        <v>100.11</v>
      </c>
      <c r="G22" s="506">
        <v>760.38179999999988</v>
      </c>
      <c r="H22" s="506">
        <v>129.10897</v>
      </c>
      <c r="I22" s="506">
        <v>75.129230000000007</v>
      </c>
      <c r="J22" s="506">
        <v>195.87640999999999</v>
      </c>
      <c r="K22" s="506">
        <v>2159.7112299999999</v>
      </c>
      <c r="L22" s="506">
        <v>114.86693</v>
      </c>
      <c r="M22" s="506">
        <v>356.29585000000003</v>
      </c>
      <c r="N22" s="506">
        <v>397.79167000000001</v>
      </c>
      <c r="O22" s="506">
        <v>559.60516000000007</v>
      </c>
      <c r="P22" s="506">
        <v>581.18623000000002</v>
      </c>
      <c r="Q22" s="506">
        <v>584.71541000000002</v>
      </c>
      <c r="R22" s="506">
        <v>746.54104000000007</v>
      </c>
      <c r="S22" s="506">
        <v>805.50095999999996</v>
      </c>
      <c r="T22" s="506">
        <v>685.16984999999988</v>
      </c>
      <c r="U22" s="506">
        <v>1092.8248500000002</v>
      </c>
      <c r="V22" s="506">
        <v>916.71621699999992</v>
      </c>
      <c r="W22" s="506">
        <v>803.30769999999995</v>
      </c>
      <c r="X22" s="506">
        <v>865.48461999999995</v>
      </c>
    </row>
    <row r="23" spans="1:31" ht="13">
      <c r="A23" s="411" t="s">
        <v>129</v>
      </c>
      <c r="B23" s="412">
        <v>701.46629999999993</v>
      </c>
      <c r="C23" s="412">
        <v>499.928</v>
      </c>
      <c r="D23" s="412">
        <v>1210.835</v>
      </c>
      <c r="E23" s="412">
        <v>1359.1230999999998</v>
      </c>
      <c r="F23" s="412">
        <v>1345.3544500000003</v>
      </c>
      <c r="G23" s="412">
        <v>6434.2388499999997</v>
      </c>
      <c r="H23" s="412">
        <v>2962.1157599999997</v>
      </c>
      <c r="I23" s="412">
        <v>2851.5390500000003</v>
      </c>
      <c r="J23" s="412">
        <v>2283.5030499999998</v>
      </c>
      <c r="K23" s="412">
        <v>2677.2505000000001</v>
      </c>
      <c r="L23" s="412">
        <v>5000.5227999999997</v>
      </c>
      <c r="M23" s="412">
        <v>1797.6708199999998</v>
      </c>
      <c r="N23" s="412">
        <v>8528.0011000000013</v>
      </c>
      <c r="O23" s="412">
        <v>431.91285999999997</v>
      </c>
      <c r="P23" s="412">
        <v>1836.22675</v>
      </c>
      <c r="Q23" s="412">
        <v>1537.6466600000001</v>
      </c>
      <c r="R23" s="412">
        <v>2324.8266439999998</v>
      </c>
      <c r="S23" s="412">
        <v>2279.16822</v>
      </c>
      <c r="T23" s="412">
        <v>2059.45019</v>
      </c>
      <c r="U23" s="412">
        <v>1270.24576</v>
      </c>
      <c r="V23" s="412">
        <v>3810.5759899999998</v>
      </c>
      <c r="W23" s="412">
        <v>2659.0487699999994</v>
      </c>
      <c r="X23" s="412">
        <v>3948.1407499999996</v>
      </c>
    </row>
    <row r="24" spans="1:31" ht="13">
      <c r="A24" s="411" t="s">
        <v>130</v>
      </c>
      <c r="B24" s="412">
        <v>11472.257</v>
      </c>
      <c r="C24" s="412">
        <v>7219.5825599999998</v>
      </c>
      <c r="D24" s="412">
        <v>4296.5640000000003</v>
      </c>
      <c r="E24" s="412">
        <v>1916.7829999999999</v>
      </c>
      <c r="F24" s="412">
        <v>2294.6410000000001</v>
      </c>
      <c r="G24" s="412">
        <v>3250.3969999999999</v>
      </c>
      <c r="H24" s="412">
        <v>4195.2594900000004</v>
      </c>
      <c r="I24" s="412">
        <v>2062.2624000000001</v>
      </c>
      <c r="J24" s="412">
        <v>3921.6136099999999</v>
      </c>
      <c r="K24" s="412">
        <v>5403.7033300000003</v>
      </c>
      <c r="L24" s="412">
        <v>4707.8794699999989</v>
      </c>
      <c r="M24" s="412">
        <v>4341.1954199999991</v>
      </c>
      <c r="N24" s="412">
        <v>5478.4662669999998</v>
      </c>
      <c r="O24" s="412">
        <v>6138.8072999999986</v>
      </c>
      <c r="P24" s="412">
        <v>7519.6966620000003</v>
      </c>
      <c r="Q24" s="412">
        <v>7606.1484459999992</v>
      </c>
      <c r="R24" s="412">
        <v>9437.4275899999993</v>
      </c>
      <c r="S24" s="412">
        <v>9187.0215200000002</v>
      </c>
      <c r="T24" s="412">
        <v>10830.659336999999</v>
      </c>
      <c r="U24" s="412">
        <v>12804.63675</v>
      </c>
      <c r="V24" s="412">
        <v>12299.24259</v>
      </c>
      <c r="W24" s="412">
        <v>13035.940715999997</v>
      </c>
      <c r="X24" s="412">
        <v>11164.974835999999</v>
      </c>
    </row>
    <row r="25" spans="1:31" ht="13.5" thickBot="1">
      <c r="A25" s="413" t="s">
        <v>131</v>
      </c>
      <c r="B25" s="414">
        <v>6930.1639999999998</v>
      </c>
      <c r="C25" s="414">
        <v>6738.4279999999999</v>
      </c>
      <c r="D25" s="414">
        <v>4013.1770000000001</v>
      </c>
      <c r="E25" s="414">
        <v>2125.8969999999999</v>
      </c>
      <c r="F25" s="414">
        <v>2826.7906000000003</v>
      </c>
      <c r="G25" s="414">
        <v>3275.3384999999998</v>
      </c>
      <c r="H25" s="414">
        <v>3933.297</v>
      </c>
      <c r="I25" s="414">
        <v>4479.5289000000002</v>
      </c>
      <c r="J25" s="414">
        <v>5373.8132000000005</v>
      </c>
      <c r="K25" s="414">
        <v>6691.1131999999989</v>
      </c>
      <c r="L25" s="414">
        <v>5844.9825000000001</v>
      </c>
      <c r="M25" s="414">
        <v>6380.2473999999993</v>
      </c>
      <c r="N25" s="414">
        <v>5500.1165999999994</v>
      </c>
      <c r="O25" s="414">
        <v>7660.4390000000003</v>
      </c>
      <c r="P25" s="414">
        <v>8293.2784699999993</v>
      </c>
      <c r="Q25" s="414">
        <v>7163.6289999999999</v>
      </c>
      <c r="R25" s="414">
        <v>8400.8060000000005</v>
      </c>
      <c r="S25" s="414">
        <v>7204.1930000000002</v>
      </c>
      <c r="T25" s="414">
        <v>9366.06</v>
      </c>
      <c r="U25" s="414">
        <v>7843.9949999999999</v>
      </c>
      <c r="V25" s="412">
        <v>9529.2819999999992</v>
      </c>
      <c r="W25" s="412">
        <v>8648.9549999999999</v>
      </c>
      <c r="X25" s="412">
        <v>6172.18</v>
      </c>
    </row>
    <row r="26" spans="1:31" ht="13.5" thickBot="1">
      <c r="A26" s="415"/>
      <c r="B26" s="415"/>
      <c r="C26" s="416"/>
      <c r="D26" s="416"/>
      <c r="E26" s="416"/>
      <c r="F26" s="416"/>
      <c r="G26" s="416"/>
      <c r="H26" s="416"/>
      <c r="I26" s="416"/>
      <c r="J26" s="416"/>
      <c r="K26" s="416"/>
      <c r="L26" s="416"/>
      <c r="M26" s="416"/>
      <c r="N26" s="416"/>
      <c r="O26" s="416"/>
      <c r="P26" s="416"/>
      <c r="Q26" s="416"/>
      <c r="R26" s="416"/>
      <c r="S26" s="416"/>
      <c r="T26" s="416"/>
      <c r="U26" s="416"/>
      <c r="V26" s="416"/>
      <c r="W26" s="416"/>
      <c r="X26" s="416"/>
    </row>
    <row r="27" spans="1:31" s="511" customFormat="1" ht="13.5" thickBot="1">
      <c r="A27" s="509" t="s">
        <v>132</v>
      </c>
      <c r="B27" s="510">
        <f t="shared" ref="B27:U27" si="0">SUM(B22:B25)</f>
        <v>19672.7153</v>
      </c>
      <c r="C27" s="510">
        <f t="shared" si="0"/>
        <v>14596.86256</v>
      </c>
      <c r="D27" s="510">
        <f t="shared" si="0"/>
        <v>9636.884</v>
      </c>
      <c r="E27" s="510">
        <f t="shared" si="0"/>
        <v>5467.2560999999996</v>
      </c>
      <c r="F27" s="510">
        <f t="shared" si="0"/>
        <v>6566.8960500000003</v>
      </c>
      <c r="G27" s="510">
        <f t="shared" si="0"/>
        <v>13720.35615</v>
      </c>
      <c r="H27" s="510">
        <f t="shared" si="0"/>
        <v>11219.781220000001</v>
      </c>
      <c r="I27" s="510">
        <f t="shared" si="0"/>
        <v>9468.4595800000006</v>
      </c>
      <c r="J27" s="510">
        <f t="shared" si="0"/>
        <v>11774.806270000001</v>
      </c>
      <c r="K27" s="510">
        <f t="shared" si="0"/>
        <v>16931.778259999999</v>
      </c>
      <c r="L27" s="510">
        <f t="shared" si="0"/>
        <v>15668.251699999999</v>
      </c>
      <c r="M27" s="510">
        <f t="shared" si="0"/>
        <v>12875.409489999998</v>
      </c>
      <c r="N27" s="510">
        <f t="shared" si="0"/>
        <v>19904.375637000001</v>
      </c>
      <c r="O27" s="510">
        <f t="shared" si="0"/>
        <v>14790.764319999998</v>
      </c>
      <c r="P27" s="510">
        <f t="shared" si="0"/>
        <v>18230.388112000001</v>
      </c>
      <c r="Q27" s="510">
        <f t="shared" si="0"/>
        <v>16892.139515999999</v>
      </c>
      <c r="R27" s="510">
        <f t="shared" si="0"/>
        <v>20909.601274000001</v>
      </c>
      <c r="S27" s="510">
        <f t="shared" si="0"/>
        <v>19475.883699999998</v>
      </c>
      <c r="T27" s="510">
        <f t="shared" si="0"/>
        <v>22941.339376999997</v>
      </c>
      <c r="U27" s="510">
        <f t="shared" si="0"/>
        <v>23011.702359999999</v>
      </c>
      <c r="V27" s="510">
        <f>SUM(V22:V26)</f>
        <v>26555.816796999999</v>
      </c>
      <c r="W27" s="510">
        <f>SUM(W22:W26)</f>
        <v>25147.252185999998</v>
      </c>
      <c r="X27" s="510">
        <f>SUM(X22:X26)</f>
        <v>22150.780205999999</v>
      </c>
    </row>
    <row r="28" spans="1:31">
      <c r="A28" s="502" t="s">
        <v>310</v>
      </c>
      <c r="B28" s="502"/>
      <c r="C28" s="502"/>
      <c r="D28" s="502"/>
      <c r="E28" s="502"/>
    </row>
    <row r="29" spans="1:31">
      <c r="A29" s="321" t="s">
        <v>239</v>
      </c>
      <c r="AA29" s="2"/>
    </row>
    <row r="55" spans="1:24" ht="31.5" customHeight="1">
      <c r="A55" s="597" t="s">
        <v>240</v>
      </c>
      <c r="B55" s="597"/>
      <c r="C55" s="597"/>
      <c r="D55" s="597"/>
      <c r="E55" s="597"/>
      <c r="F55" s="597"/>
      <c r="G55" s="597"/>
      <c r="H55" s="597"/>
      <c r="I55" s="597"/>
      <c r="J55" s="597"/>
      <c r="K55" s="597"/>
      <c r="L55" s="597"/>
      <c r="M55" s="597"/>
      <c r="N55" s="597"/>
      <c r="O55" s="597"/>
      <c r="P55" s="597"/>
      <c r="Q55" s="597"/>
      <c r="R55" s="597"/>
      <c r="S55" s="597"/>
      <c r="T55" s="597"/>
      <c r="U55" s="597"/>
      <c r="V55" s="597"/>
      <c r="W55" s="597"/>
      <c r="X55" s="597"/>
    </row>
    <row r="56" spans="1:24">
      <c r="A56" s="14"/>
      <c r="B56" s="14"/>
      <c r="C56" s="14"/>
      <c r="D56" s="14"/>
      <c r="E56" s="14"/>
      <c r="F56" s="14"/>
      <c r="G56" s="14"/>
      <c r="H56" s="14"/>
      <c r="I56" s="14"/>
      <c r="J56" s="14"/>
      <c r="K56" s="14"/>
      <c r="L56" s="14"/>
      <c r="M56" s="294"/>
      <c r="N56" s="294"/>
      <c r="O56" s="294"/>
      <c r="P56" s="294"/>
      <c r="Q56" s="294"/>
      <c r="R56" s="294"/>
      <c r="S56" s="294"/>
      <c r="T56" s="294"/>
      <c r="U56" s="294"/>
      <c r="V56" s="294"/>
      <c r="W56" s="294"/>
      <c r="X56" s="294"/>
    </row>
    <row r="57" spans="1:24">
      <c r="A57" s="14"/>
      <c r="B57" s="14"/>
      <c r="C57" s="14"/>
      <c r="D57" s="14"/>
      <c r="E57" s="14"/>
      <c r="F57" s="14"/>
      <c r="G57" s="14"/>
      <c r="H57" s="14"/>
      <c r="I57" s="14"/>
      <c r="J57" s="14"/>
      <c r="K57" s="14"/>
      <c r="L57" s="14"/>
      <c r="M57" s="294"/>
      <c r="N57" s="294"/>
      <c r="O57" s="294"/>
      <c r="P57" s="294"/>
      <c r="Q57" s="294"/>
      <c r="R57" s="294"/>
      <c r="S57" s="294"/>
      <c r="T57" s="294"/>
      <c r="U57" s="294"/>
      <c r="V57" s="294"/>
      <c r="W57" s="294"/>
      <c r="X57" s="294"/>
    </row>
    <row r="58" spans="1:24" ht="23.15" customHeight="1">
      <c r="A58" s="658" t="s">
        <v>243</v>
      </c>
      <c r="B58" s="659"/>
      <c r="C58" s="659"/>
      <c r="D58" s="659"/>
      <c r="E58" s="659"/>
      <c r="F58" s="659"/>
      <c r="G58" s="659"/>
      <c r="H58" s="659"/>
      <c r="I58" s="659"/>
      <c r="J58" s="659"/>
      <c r="K58" s="659"/>
      <c r="L58" s="659"/>
      <c r="M58" s="659"/>
      <c r="N58" s="659"/>
      <c r="O58" s="659"/>
      <c r="P58" s="659"/>
      <c r="Q58" s="659"/>
      <c r="R58" s="659"/>
      <c r="S58" s="659"/>
      <c r="T58" s="659"/>
      <c r="U58" s="659"/>
      <c r="V58" s="659"/>
      <c r="W58" s="659"/>
      <c r="X58" s="659"/>
    </row>
    <row r="59" spans="1:24">
      <c r="A59" s="14"/>
      <c r="B59" s="14"/>
      <c r="C59" s="14"/>
      <c r="D59" s="14"/>
      <c r="E59" s="14"/>
      <c r="F59" s="14"/>
      <c r="G59" s="14"/>
      <c r="H59" s="14"/>
      <c r="I59" s="14"/>
      <c r="J59" s="14"/>
      <c r="K59" s="14"/>
      <c r="L59" s="14"/>
      <c r="M59" s="294"/>
      <c r="N59" s="294"/>
      <c r="O59" s="294"/>
      <c r="P59" s="294"/>
      <c r="Q59" s="294"/>
      <c r="R59" s="294"/>
      <c r="S59" s="294"/>
      <c r="T59" s="294"/>
      <c r="U59" s="294"/>
    </row>
    <row r="60" spans="1:24" ht="20">
      <c r="A60" s="660" t="s">
        <v>242</v>
      </c>
      <c r="B60" s="661"/>
      <c r="C60" s="661"/>
      <c r="D60" s="661"/>
      <c r="E60" s="661"/>
      <c r="F60" s="661"/>
      <c r="G60" s="661"/>
      <c r="H60" s="661"/>
      <c r="I60" s="661"/>
      <c r="J60" s="661"/>
      <c r="K60" s="661"/>
      <c r="L60" s="661"/>
      <c r="M60" s="661"/>
      <c r="N60" s="661"/>
      <c r="O60" s="661"/>
      <c r="P60" s="661"/>
      <c r="Q60" s="661"/>
      <c r="R60" s="661"/>
      <c r="S60" s="661"/>
      <c r="T60" s="661"/>
      <c r="U60" s="661"/>
      <c r="V60" s="661"/>
      <c r="W60" s="661"/>
      <c r="X60" s="661"/>
    </row>
    <row r="61" spans="1:24" ht="14.5" thickBot="1">
      <c r="A61" s="408"/>
      <c r="B61" s="409">
        <v>1999</v>
      </c>
      <c r="C61" s="409">
        <v>2000</v>
      </c>
      <c r="D61" s="409">
        <v>2001</v>
      </c>
      <c r="E61" s="409">
        <v>2002</v>
      </c>
      <c r="F61" s="409">
        <v>2003</v>
      </c>
      <c r="G61" s="409">
        <v>2004</v>
      </c>
      <c r="H61" s="409">
        <v>2005</v>
      </c>
      <c r="I61" s="409">
        <v>2006</v>
      </c>
      <c r="J61" s="409">
        <v>2007</v>
      </c>
      <c r="K61" s="409">
        <v>2008</v>
      </c>
      <c r="L61" s="409">
        <v>2009</v>
      </c>
      <c r="M61" s="409">
        <v>2010</v>
      </c>
      <c r="N61" s="409">
        <v>2011</v>
      </c>
      <c r="O61" s="409">
        <v>2012</v>
      </c>
      <c r="P61" s="409">
        <v>2013</v>
      </c>
      <c r="Q61" s="409">
        <v>2014</v>
      </c>
      <c r="R61" s="409">
        <v>2015</v>
      </c>
      <c r="S61" s="409">
        <v>2016</v>
      </c>
      <c r="T61" s="409">
        <v>2017</v>
      </c>
      <c r="U61" s="409">
        <v>2018</v>
      </c>
      <c r="V61" s="409">
        <v>2019</v>
      </c>
      <c r="W61" s="409">
        <v>2020</v>
      </c>
      <c r="X61" s="501" t="s">
        <v>311</v>
      </c>
    </row>
    <row r="62" spans="1:24" ht="13.5" thickBot="1">
      <c r="A62" s="410" t="s">
        <v>86</v>
      </c>
      <c r="B62" s="666" t="s">
        <v>77</v>
      </c>
      <c r="C62" s="667"/>
      <c r="D62" s="667"/>
      <c r="E62" s="667"/>
      <c r="F62" s="667"/>
      <c r="G62" s="667"/>
      <c r="H62" s="667"/>
      <c r="I62" s="667"/>
      <c r="J62" s="667"/>
      <c r="K62" s="667"/>
      <c r="L62" s="667"/>
      <c r="M62" s="667"/>
      <c r="N62" s="667"/>
      <c r="O62" s="667"/>
      <c r="P62" s="667"/>
      <c r="Q62" s="667"/>
      <c r="R62" s="667"/>
      <c r="S62" s="667"/>
      <c r="T62" s="667"/>
      <c r="U62" s="667"/>
      <c r="V62" s="667"/>
      <c r="W62" s="667"/>
      <c r="X62" s="667"/>
    </row>
    <row r="63" spans="1:24" ht="13">
      <c r="A63" s="411" t="s">
        <v>128</v>
      </c>
      <c r="B63" s="412">
        <v>18529.611000000001</v>
      </c>
      <c r="C63" s="412">
        <v>12070.857</v>
      </c>
      <c r="D63" s="412">
        <v>21071.685000000001</v>
      </c>
      <c r="E63" s="412">
        <v>15147.464</v>
      </c>
      <c r="F63" s="412">
        <v>7722.2382500000003</v>
      </c>
      <c r="G63" s="412">
        <v>696.34900000000005</v>
      </c>
      <c r="H63" s="412">
        <v>16378.184999999999</v>
      </c>
      <c r="I63" s="412">
        <v>30343.106</v>
      </c>
      <c r="J63" s="412">
        <v>6443.8789999999999</v>
      </c>
      <c r="K63" s="412">
        <v>10310.748030000001</v>
      </c>
      <c r="L63" s="412">
        <v>10028.876689999997</v>
      </c>
      <c r="M63" s="412">
        <v>37940.968799999995</v>
      </c>
      <c r="N63" s="412">
        <v>23919.625359999998</v>
      </c>
      <c r="O63" s="412">
        <v>25991.583750000002</v>
      </c>
      <c r="P63" s="412">
        <v>29173.18406</v>
      </c>
      <c r="Q63" s="412">
        <v>36942.898125999993</v>
      </c>
      <c r="R63" s="412">
        <v>54480.396283000016</v>
      </c>
      <c r="S63" s="412">
        <v>32946.557809999998</v>
      </c>
      <c r="T63" s="412">
        <v>22789.076364999997</v>
      </c>
      <c r="U63" s="412">
        <v>18384.396056000001</v>
      </c>
      <c r="V63" s="412">
        <v>19959.678264000002</v>
      </c>
      <c r="W63" s="412">
        <v>33313.6469</v>
      </c>
      <c r="X63" s="412">
        <v>15759.241026</v>
      </c>
    </row>
    <row r="64" spans="1:24" ht="13">
      <c r="A64" s="411" t="s">
        <v>129</v>
      </c>
      <c r="B64" s="412">
        <v>180615.79300000001</v>
      </c>
      <c r="C64" s="412">
        <v>165201.72200000001</v>
      </c>
      <c r="D64" s="412">
        <v>168275.99900000001</v>
      </c>
      <c r="E64" s="412">
        <v>175294.95752500001</v>
      </c>
      <c r="F64" s="412">
        <v>202340.04856999996</v>
      </c>
      <c r="G64" s="412">
        <v>173094.42490000001</v>
      </c>
      <c r="H64" s="412">
        <v>129788.95844100001</v>
      </c>
      <c r="I64" s="412">
        <v>115857.58229999998</v>
      </c>
      <c r="J64" s="412">
        <v>53063.478750000002</v>
      </c>
      <c r="K64" s="412">
        <v>53506.095460000004</v>
      </c>
      <c r="L64" s="412">
        <v>50469.168894000009</v>
      </c>
      <c r="M64" s="412">
        <v>117344.75232999999</v>
      </c>
      <c r="N64" s="412">
        <v>85073.492499999993</v>
      </c>
      <c r="O64" s="412">
        <v>137310.90579000002</v>
      </c>
      <c r="P64" s="412">
        <v>100496.49418999998</v>
      </c>
      <c r="Q64" s="412">
        <v>85480.472780000011</v>
      </c>
      <c r="R64" s="412">
        <v>87829.672785000002</v>
      </c>
      <c r="S64" s="412">
        <v>96184.320732999986</v>
      </c>
      <c r="T64" s="412">
        <v>101300.75438</v>
      </c>
      <c r="U64" s="412">
        <v>105868.57358900005</v>
      </c>
      <c r="V64" s="412">
        <v>91823.979014000011</v>
      </c>
      <c r="W64" s="412">
        <v>97318.953320000001</v>
      </c>
      <c r="X64" s="412">
        <v>81407.894874999998</v>
      </c>
    </row>
    <row r="65" spans="1:24" ht="13">
      <c r="A65" s="411" t="s">
        <v>130</v>
      </c>
      <c r="B65" s="412">
        <v>103281.637</v>
      </c>
      <c r="C65" s="412">
        <v>77508.236999999994</v>
      </c>
      <c r="D65" s="412">
        <v>81317.140499999994</v>
      </c>
      <c r="E65" s="412">
        <v>141597.93076999998</v>
      </c>
      <c r="F65" s="412">
        <v>128767.78048</v>
      </c>
      <c r="G65" s="412">
        <v>118817.47787999998</v>
      </c>
      <c r="H65" s="412">
        <v>122465.287461</v>
      </c>
      <c r="I65" s="412">
        <v>117729.393507</v>
      </c>
      <c r="J65" s="412">
        <v>117117.70709100002</v>
      </c>
      <c r="K65" s="412">
        <v>81145.331062000012</v>
      </c>
      <c r="L65" s="412">
        <v>66612.339520000009</v>
      </c>
      <c r="M65" s="412">
        <v>116656.16623999999</v>
      </c>
      <c r="N65" s="412">
        <v>127540.04385</v>
      </c>
      <c r="O65" s="412">
        <v>113812.13858999997</v>
      </c>
      <c r="P65" s="412">
        <v>119113.41270499998</v>
      </c>
      <c r="Q65" s="412">
        <v>123570.76571400002</v>
      </c>
      <c r="R65" s="412">
        <v>117191.67415300004</v>
      </c>
      <c r="S65" s="412">
        <v>131907.32736199995</v>
      </c>
      <c r="T65" s="412">
        <v>132671.19079000002</v>
      </c>
      <c r="U65" s="412">
        <v>130769.27437199999</v>
      </c>
      <c r="V65" s="412">
        <v>154193.34236499999</v>
      </c>
      <c r="W65" s="412">
        <v>149448.45646100002</v>
      </c>
      <c r="X65" s="412">
        <v>122606.59680499999</v>
      </c>
    </row>
    <row r="66" spans="1:24" ht="13.5" thickBot="1">
      <c r="A66" s="413" t="s">
        <v>131</v>
      </c>
      <c r="B66" s="414">
        <v>43482.258999999998</v>
      </c>
      <c r="C66" s="414">
        <v>45667.201000000001</v>
      </c>
      <c r="D66" s="414">
        <v>23990.895</v>
      </c>
      <c r="E66" s="414">
        <v>27513.887999999999</v>
      </c>
      <c r="F66" s="414">
        <v>47953.707299999995</v>
      </c>
      <c r="G66" s="414">
        <v>50693.79</v>
      </c>
      <c r="H66" s="414">
        <v>32625.277999999998</v>
      </c>
      <c r="I66" s="414">
        <v>50406.438447</v>
      </c>
      <c r="J66" s="414">
        <v>68279.64106899999</v>
      </c>
      <c r="K66" s="414">
        <v>29679.199119999997</v>
      </c>
      <c r="L66" s="414">
        <v>21070.460999999999</v>
      </c>
      <c r="M66" s="414">
        <v>29714.047099999996</v>
      </c>
      <c r="N66" s="414">
        <v>27011.854470000002</v>
      </c>
      <c r="O66" s="414">
        <v>24965.427860000003</v>
      </c>
      <c r="P66" s="414">
        <v>28117.975169999994</v>
      </c>
      <c r="Q66" s="414">
        <v>19649.487410000002</v>
      </c>
      <c r="R66" s="414">
        <v>20735.402339999997</v>
      </c>
      <c r="S66" s="414">
        <v>27833.323900000003</v>
      </c>
      <c r="T66" s="414">
        <v>20907.319179999995</v>
      </c>
      <c r="U66" s="414">
        <v>28143.144749999996</v>
      </c>
      <c r="V66" s="412">
        <v>25871.840580000004</v>
      </c>
      <c r="W66" s="412">
        <v>25846.202650000003</v>
      </c>
      <c r="X66" s="412">
        <v>14444.747170000001</v>
      </c>
    </row>
    <row r="67" spans="1:24" ht="13.5" thickBot="1">
      <c r="A67" s="415"/>
      <c r="B67" s="415"/>
      <c r="C67" s="416"/>
      <c r="D67" s="416"/>
      <c r="E67" s="416"/>
      <c r="F67" s="416"/>
      <c r="G67" s="416"/>
      <c r="H67" s="416"/>
      <c r="I67" s="416"/>
      <c r="J67" s="416"/>
      <c r="K67" s="416"/>
      <c r="L67" s="416"/>
      <c r="M67" s="416"/>
      <c r="N67" s="416"/>
      <c r="O67" s="416"/>
      <c r="P67" s="416"/>
      <c r="Q67" s="416"/>
      <c r="R67" s="416"/>
      <c r="S67" s="416"/>
      <c r="T67" s="416"/>
      <c r="U67" s="416"/>
      <c r="V67" s="416"/>
      <c r="W67" s="416"/>
      <c r="X67" s="416"/>
    </row>
    <row r="68" spans="1:24" ht="13.5" thickBot="1">
      <c r="A68" s="417" t="s">
        <v>132</v>
      </c>
      <c r="B68" s="418">
        <v>345909.30000000005</v>
      </c>
      <c r="C68" s="418">
        <v>300448.01699999999</v>
      </c>
      <c r="D68" s="418">
        <v>294655.71950000001</v>
      </c>
      <c r="E68" s="418">
        <v>359554.24029499997</v>
      </c>
      <c r="F68" s="418">
        <v>386783.77459999995</v>
      </c>
      <c r="G68" s="418">
        <v>343302.04177999997</v>
      </c>
      <c r="H68" s="418">
        <v>301257.70890200004</v>
      </c>
      <c r="I68" s="418">
        <v>314336.52025399997</v>
      </c>
      <c r="J68" s="418">
        <v>244904.70591000002</v>
      </c>
      <c r="K68" s="418">
        <v>174641.37367200002</v>
      </c>
      <c r="L68" s="418">
        <v>148180.84610400003</v>
      </c>
      <c r="M68" s="418">
        <v>301655.93446999998</v>
      </c>
      <c r="N68" s="418">
        <v>263545.01618000004</v>
      </c>
      <c r="O68" s="418">
        <v>302080.05598999996</v>
      </c>
      <c r="P68" s="418">
        <v>276901.06612499995</v>
      </c>
      <c r="Q68" s="418">
        <v>265643.62403000001</v>
      </c>
      <c r="R68" s="418">
        <v>280237.14556100004</v>
      </c>
      <c r="S68" s="418">
        <v>288871.52980499994</v>
      </c>
      <c r="T68" s="418">
        <v>277668.340715</v>
      </c>
      <c r="U68" s="418">
        <v>283165.388767</v>
      </c>
      <c r="V68" s="418">
        <f>SUM(V63:V67)</f>
        <v>291848.84022300004</v>
      </c>
      <c r="W68" s="418">
        <f>SUM(W63:W67)</f>
        <v>305927.25933100004</v>
      </c>
      <c r="X68" s="418">
        <f>SUM(X63:X67)</f>
        <v>234218.47987599997</v>
      </c>
    </row>
    <row r="69" spans="1:24">
      <c r="A69" s="502" t="s">
        <v>310</v>
      </c>
      <c r="B69" s="502"/>
      <c r="C69" s="502"/>
      <c r="D69" s="502"/>
      <c r="E69" s="502"/>
    </row>
    <row r="70" spans="1:24">
      <c r="A70" s="321" t="s">
        <v>239</v>
      </c>
    </row>
    <row r="73" spans="1:24" ht="20">
      <c r="A73" s="660" t="s">
        <v>177</v>
      </c>
      <c r="B73" s="661"/>
      <c r="C73" s="661"/>
      <c r="D73" s="661"/>
      <c r="E73" s="661"/>
      <c r="F73" s="661"/>
      <c r="G73" s="661"/>
      <c r="H73" s="661"/>
      <c r="I73" s="661"/>
      <c r="J73" s="661"/>
      <c r="K73" s="661"/>
      <c r="L73" s="661"/>
      <c r="M73" s="661"/>
      <c r="N73" s="661"/>
      <c r="O73" s="661"/>
      <c r="P73" s="661"/>
      <c r="Q73" s="661"/>
      <c r="R73" s="661"/>
      <c r="S73" s="661"/>
      <c r="T73" s="661"/>
      <c r="U73" s="661"/>
      <c r="V73" s="661"/>
      <c r="W73" s="661"/>
      <c r="X73" s="661"/>
    </row>
    <row r="74" spans="1:24" ht="14.5" thickBot="1">
      <c r="A74" s="408"/>
      <c r="B74" s="508">
        <v>1999</v>
      </c>
      <c r="C74" s="490">
        <v>2000</v>
      </c>
      <c r="D74" s="490">
        <v>2001</v>
      </c>
      <c r="E74" s="490">
        <v>2002</v>
      </c>
      <c r="F74" s="490">
        <v>2003</v>
      </c>
      <c r="G74" s="490">
        <v>2004</v>
      </c>
      <c r="H74" s="490">
        <v>2005</v>
      </c>
      <c r="I74" s="490">
        <v>2006</v>
      </c>
      <c r="J74" s="490">
        <v>2007</v>
      </c>
      <c r="K74" s="490">
        <v>2008</v>
      </c>
      <c r="L74" s="490">
        <v>2009</v>
      </c>
      <c r="M74" s="490">
        <v>2010</v>
      </c>
      <c r="N74" s="490">
        <v>2011</v>
      </c>
      <c r="O74" s="490">
        <v>2012</v>
      </c>
      <c r="P74" s="490">
        <v>2013</v>
      </c>
      <c r="Q74" s="490">
        <v>2014</v>
      </c>
      <c r="R74" s="490">
        <v>2015</v>
      </c>
      <c r="S74" s="490">
        <v>2016</v>
      </c>
      <c r="T74" s="490">
        <v>2017</v>
      </c>
      <c r="U74" s="490">
        <v>2018</v>
      </c>
      <c r="V74" s="490">
        <v>2019</v>
      </c>
      <c r="W74" s="490">
        <v>2020</v>
      </c>
      <c r="X74" s="501" t="s">
        <v>311</v>
      </c>
    </row>
    <row r="75" spans="1:24" ht="13.5" thickBot="1">
      <c r="A75" s="410" t="s">
        <v>86</v>
      </c>
      <c r="B75" s="668" t="s">
        <v>77</v>
      </c>
      <c r="C75" s="669"/>
      <c r="D75" s="669"/>
      <c r="E75" s="669"/>
      <c r="F75" s="669"/>
      <c r="G75" s="669"/>
      <c r="H75" s="669"/>
      <c r="I75" s="669"/>
      <c r="J75" s="669"/>
      <c r="K75" s="669"/>
      <c r="L75" s="669"/>
      <c r="M75" s="669"/>
      <c r="N75" s="669"/>
      <c r="O75" s="669"/>
      <c r="P75" s="669"/>
      <c r="Q75" s="669"/>
      <c r="R75" s="669"/>
      <c r="S75" s="669"/>
      <c r="T75" s="669"/>
      <c r="U75" s="669"/>
      <c r="V75" s="669"/>
      <c r="W75" s="669"/>
      <c r="X75" s="669"/>
    </row>
    <row r="76" spans="1:24" ht="13">
      <c r="A76" s="411" t="s">
        <v>128</v>
      </c>
      <c r="B76" s="505">
        <v>119.02500000000001</v>
      </c>
      <c r="C76" s="506">
        <v>50.186</v>
      </c>
      <c r="D76" s="506">
        <v>52.185000000000002</v>
      </c>
      <c r="E76" s="506">
        <v>15.079000000000001</v>
      </c>
      <c r="F76" s="506">
        <v>54.639000000000003</v>
      </c>
      <c r="G76" s="506">
        <v>33.432000000000002</v>
      </c>
      <c r="H76" s="506">
        <v>363.83800000000002</v>
      </c>
      <c r="I76" s="506">
        <v>76.06</v>
      </c>
      <c r="J76" s="506">
        <v>142.608</v>
      </c>
      <c r="K76" s="506">
        <v>934.48020999999994</v>
      </c>
      <c r="L76" s="506">
        <v>1681.4090800000001</v>
      </c>
      <c r="M76" s="506">
        <v>335.03339999999997</v>
      </c>
      <c r="N76" s="506">
        <v>437.89260000000002</v>
      </c>
      <c r="O76" s="506">
        <v>164.94331</v>
      </c>
      <c r="P76" s="506">
        <v>887.18972000000008</v>
      </c>
      <c r="Q76" s="506">
        <v>1137.54808</v>
      </c>
      <c r="R76" s="506">
        <v>1386.7355400000001</v>
      </c>
      <c r="S76" s="506">
        <v>386.27737999999994</v>
      </c>
      <c r="T76" s="506">
        <v>115.78189</v>
      </c>
      <c r="U76" s="506">
        <v>65.346000000000004</v>
      </c>
      <c r="V76" s="506">
        <v>50.244999999999997</v>
      </c>
      <c r="W76" s="506">
        <v>22.90652</v>
      </c>
      <c r="X76" s="506">
        <v>58.158649999999994</v>
      </c>
    </row>
    <row r="77" spans="1:24" ht="13">
      <c r="A77" s="411" t="s">
        <v>129</v>
      </c>
      <c r="B77" s="412">
        <v>3098.328</v>
      </c>
      <c r="C77" s="412">
        <v>2127.0410000000002</v>
      </c>
      <c r="D77" s="412">
        <v>7023.1660000000002</v>
      </c>
      <c r="E77" s="412">
        <v>8393.5485250000002</v>
      </c>
      <c r="F77" s="412">
        <v>10796.584999999999</v>
      </c>
      <c r="G77" s="412">
        <v>11613.543</v>
      </c>
      <c r="H77" s="412">
        <v>3396.3240000000001</v>
      </c>
      <c r="I77" s="412">
        <v>47.778550000000003</v>
      </c>
      <c r="J77" s="412">
        <v>79.912649999999999</v>
      </c>
      <c r="K77" s="412">
        <v>34.9375</v>
      </c>
      <c r="L77" s="412">
        <v>32.699269999999999</v>
      </c>
      <c r="M77" s="412">
        <v>25.541700000000002</v>
      </c>
      <c r="N77" s="412">
        <v>48.616999999999997</v>
      </c>
      <c r="O77" s="412">
        <v>705.44880000000001</v>
      </c>
      <c r="P77" s="412">
        <v>866.9905</v>
      </c>
      <c r="Q77" s="412">
        <v>407.64346</v>
      </c>
      <c r="R77" s="412">
        <v>292.75420000000008</v>
      </c>
      <c r="S77" s="412">
        <v>103.94240000000002</v>
      </c>
      <c r="T77" s="412">
        <v>115.58529999999998</v>
      </c>
      <c r="U77" s="412">
        <v>94.553199999999961</v>
      </c>
      <c r="V77" s="412">
        <v>82.841060000000013</v>
      </c>
      <c r="W77" s="412">
        <v>553.83207999999991</v>
      </c>
      <c r="X77" s="412">
        <v>443.88252</v>
      </c>
    </row>
    <row r="78" spans="1:24" ht="13">
      <c r="A78" s="411" t="s">
        <v>130</v>
      </c>
      <c r="B78" s="412">
        <v>2570.6010000000001</v>
      </c>
      <c r="C78" s="412">
        <v>4396.95</v>
      </c>
      <c r="D78" s="412">
        <v>7444.2340000000004</v>
      </c>
      <c r="E78" s="412">
        <v>10076.999670000001</v>
      </c>
      <c r="F78" s="412">
        <v>11416.189179999999</v>
      </c>
      <c r="G78" s="412">
        <v>13872.760430000002</v>
      </c>
      <c r="H78" s="412">
        <v>16929.582079999996</v>
      </c>
      <c r="I78" s="412">
        <v>19858.273205000001</v>
      </c>
      <c r="J78" s="412">
        <v>39579.788200000003</v>
      </c>
      <c r="K78" s="412">
        <v>20498.17354</v>
      </c>
      <c r="L78" s="412">
        <v>14268.924130000001</v>
      </c>
      <c r="M78" s="412">
        <v>35430.061460000004</v>
      </c>
      <c r="N78" s="412">
        <v>36599.58668</v>
      </c>
      <c r="O78" s="412">
        <v>29891.235920000006</v>
      </c>
      <c r="P78" s="412">
        <v>40983.773136000003</v>
      </c>
      <c r="Q78" s="412">
        <v>40280.748443000019</v>
      </c>
      <c r="R78" s="412">
        <v>24880.443320000006</v>
      </c>
      <c r="S78" s="412">
        <v>21772.025740000001</v>
      </c>
      <c r="T78" s="412">
        <v>14492.98365</v>
      </c>
      <c r="U78" s="412">
        <v>16602.152351999997</v>
      </c>
      <c r="V78" s="412">
        <v>13663.149186999999</v>
      </c>
      <c r="W78" s="412">
        <v>16067.269738000001</v>
      </c>
      <c r="X78" s="412">
        <v>10592.700240000004</v>
      </c>
    </row>
    <row r="79" spans="1:24" ht="13.5" thickBot="1">
      <c r="A79" s="413" t="s">
        <v>131</v>
      </c>
      <c r="B79" s="414">
        <v>2820.5</v>
      </c>
      <c r="C79" s="414">
        <v>5321.5559999999996</v>
      </c>
      <c r="D79" s="414">
        <v>2554.48</v>
      </c>
      <c r="E79" s="414">
        <v>3557.6030000000001</v>
      </c>
      <c r="F79" s="414">
        <v>9110.4940000000006</v>
      </c>
      <c r="G79" s="414">
        <v>6130.0169999999998</v>
      </c>
      <c r="H79" s="414">
        <v>4130.7250000000004</v>
      </c>
      <c r="I79" s="414">
        <v>7454.7653069999997</v>
      </c>
      <c r="J79" s="414">
        <v>15342.534599999999</v>
      </c>
      <c r="K79" s="414">
        <v>6746.9554000000007</v>
      </c>
      <c r="L79" s="414">
        <v>3955.5250000000001</v>
      </c>
      <c r="M79" s="414">
        <v>4248.7512400000005</v>
      </c>
      <c r="N79" s="414">
        <v>3076.8024699999987</v>
      </c>
      <c r="O79" s="414">
        <v>3049.7523599999995</v>
      </c>
      <c r="P79" s="414">
        <v>3853.2597700000001</v>
      </c>
      <c r="Q79" s="414">
        <v>3737.5344100000002</v>
      </c>
      <c r="R79" s="414">
        <v>4391.985990000001</v>
      </c>
      <c r="S79" s="414">
        <v>6967.6120999999994</v>
      </c>
      <c r="T79" s="414">
        <v>1097.32818</v>
      </c>
      <c r="U79" s="414">
        <v>2629.1977499999998</v>
      </c>
      <c r="V79" s="412">
        <v>4181.6495500000001</v>
      </c>
      <c r="W79" s="412">
        <v>4247.5530500000004</v>
      </c>
      <c r="X79" s="412">
        <v>1707.7639699999997</v>
      </c>
    </row>
    <row r="80" spans="1:24" ht="13.5" thickBot="1">
      <c r="A80" s="415"/>
      <c r="B80" s="415"/>
      <c r="C80" s="416"/>
      <c r="D80" s="416"/>
      <c r="E80" s="416"/>
      <c r="F80" s="416"/>
      <c r="G80" s="416"/>
      <c r="H80" s="416"/>
      <c r="I80" s="416"/>
      <c r="J80" s="416"/>
      <c r="K80" s="416"/>
      <c r="L80" s="416"/>
      <c r="M80" s="416"/>
      <c r="N80" s="416"/>
      <c r="O80" s="416"/>
      <c r="P80" s="416"/>
      <c r="Q80" s="416"/>
      <c r="R80" s="416"/>
      <c r="S80" s="416"/>
      <c r="T80" s="416"/>
      <c r="U80" s="416"/>
      <c r="V80" s="416"/>
      <c r="W80" s="416"/>
      <c r="X80" s="416"/>
    </row>
    <row r="81" spans="1:24" s="511" customFormat="1" ht="13.5" thickBot="1">
      <c r="A81" s="415" t="s">
        <v>132</v>
      </c>
      <c r="B81" s="510">
        <f t="shared" ref="B81:U81" si="1">SUM(B76:B79)</f>
        <v>8608.4539999999997</v>
      </c>
      <c r="C81" s="510">
        <f t="shared" si="1"/>
        <v>11895.733</v>
      </c>
      <c r="D81" s="510">
        <f t="shared" si="1"/>
        <v>17074.065000000002</v>
      </c>
      <c r="E81" s="510">
        <f t="shared" si="1"/>
        <v>22043.230195</v>
      </c>
      <c r="F81" s="510">
        <f t="shared" si="1"/>
        <v>31377.907179999995</v>
      </c>
      <c r="G81" s="510">
        <f t="shared" si="1"/>
        <v>31649.75243</v>
      </c>
      <c r="H81" s="510">
        <f t="shared" si="1"/>
        <v>24820.469079999995</v>
      </c>
      <c r="I81" s="510">
        <f t="shared" si="1"/>
        <v>27436.877062</v>
      </c>
      <c r="J81" s="510">
        <f t="shared" si="1"/>
        <v>55144.84345</v>
      </c>
      <c r="K81" s="510">
        <f t="shared" si="1"/>
        <v>28214.546650000004</v>
      </c>
      <c r="L81" s="510">
        <f t="shared" si="1"/>
        <v>19938.557480000003</v>
      </c>
      <c r="M81" s="510">
        <f t="shared" si="1"/>
        <v>40039.387800000004</v>
      </c>
      <c r="N81" s="510">
        <f t="shared" si="1"/>
        <v>40162.898749999993</v>
      </c>
      <c r="O81" s="510">
        <f t="shared" si="1"/>
        <v>33811.380390000006</v>
      </c>
      <c r="P81" s="510">
        <f t="shared" si="1"/>
        <v>46591.213126000002</v>
      </c>
      <c r="Q81" s="510">
        <f t="shared" si="1"/>
        <v>45563.474393000019</v>
      </c>
      <c r="R81" s="510">
        <f t="shared" si="1"/>
        <v>30951.919050000008</v>
      </c>
      <c r="S81" s="510">
        <f t="shared" si="1"/>
        <v>29229.857619999999</v>
      </c>
      <c r="T81" s="510">
        <f t="shared" si="1"/>
        <v>15821.679020000001</v>
      </c>
      <c r="U81" s="510">
        <f t="shared" si="1"/>
        <v>19391.249301999997</v>
      </c>
      <c r="V81" s="510">
        <f>SUM(V76:V80)</f>
        <v>17977.884796999999</v>
      </c>
      <c r="W81" s="510">
        <f>SUM(W76:W80)</f>
        <v>20891.561388000002</v>
      </c>
      <c r="X81" s="510">
        <f>SUM(X76:X80)</f>
        <v>12802.505380000004</v>
      </c>
    </row>
    <row r="82" spans="1:24">
      <c r="A82" s="502" t="s">
        <v>310</v>
      </c>
      <c r="B82" s="502"/>
      <c r="C82" s="502"/>
      <c r="D82" s="502"/>
      <c r="E82" s="502"/>
    </row>
    <row r="83" spans="1:24">
      <c r="A83" s="321" t="s">
        <v>239</v>
      </c>
    </row>
    <row r="84" spans="1:24">
      <c r="A84" s="321"/>
    </row>
    <row r="85" spans="1:24">
      <c r="A85" s="321"/>
    </row>
    <row r="106" spans="1:1">
      <c r="A106" s="321" t="s">
        <v>239</v>
      </c>
    </row>
  </sheetData>
  <mergeCells count="12">
    <mergeCell ref="A1:X1"/>
    <mergeCell ref="A4:X4"/>
    <mergeCell ref="A6:X6"/>
    <mergeCell ref="A19:X19"/>
    <mergeCell ref="B21:X21"/>
    <mergeCell ref="B8:X8"/>
    <mergeCell ref="A55:X55"/>
    <mergeCell ref="A58:X58"/>
    <mergeCell ref="A60:X60"/>
    <mergeCell ref="A73:X73"/>
    <mergeCell ref="B75:X75"/>
    <mergeCell ref="B62:X62"/>
  </mergeCells>
  <pageMargins left="0.7" right="0.7" top="0.75" bottom="0.75" header="0.3" footer="0.3"/>
  <pageSetup paperSize="9" scale="3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81"/>
  <sheetViews>
    <sheetView showGridLines="0" zoomScale="70" zoomScaleNormal="70" zoomScaleSheetLayoutView="70" workbookViewId="0">
      <selection activeCell="AG20" sqref="AG20"/>
    </sheetView>
  </sheetViews>
  <sheetFormatPr defaultRowHeight="12.5"/>
  <cols>
    <col min="1" max="1" width="35" customWidth="1"/>
    <col min="24" max="24" width="11" bestFit="1" customWidth="1"/>
  </cols>
  <sheetData>
    <row r="1" spans="1:28" ht="38.15" customHeight="1">
      <c r="A1" s="579" t="s">
        <v>321</v>
      </c>
      <c r="B1" s="597"/>
      <c r="C1" s="597"/>
      <c r="D1" s="597"/>
      <c r="E1" s="597"/>
      <c r="F1" s="597"/>
      <c r="G1" s="597"/>
      <c r="H1" s="597"/>
      <c r="I1" s="597"/>
      <c r="J1" s="597"/>
      <c r="K1" s="597"/>
      <c r="L1" s="597"/>
      <c r="M1" s="597"/>
      <c r="N1" s="597"/>
      <c r="O1" s="597"/>
      <c r="P1" s="597"/>
      <c r="Q1" s="597"/>
      <c r="R1" s="597"/>
      <c r="S1" s="597"/>
      <c r="T1" s="597"/>
      <c r="U1" s="597"/>
      <c r="V1" s="597"/>
      <c r="W1" s="597"/>
      <c r="X1" s="597"/>
    </row>
    <row r="2" spans="1:28" s="20" customFormat="1" ht="13" customHeight="1">
      <c r="A2" s="465"/>
      <c r="B2" s="465"/>
      <c r="C2" s="465"/>
      <c r="D2" s="465"/>
      <c r="E2" s="465"/>
      <c r="F2" s="465"/>
      <c r="G2" s="465"/>
      <c r="H2" s="465"/>
      <c r="I2" s="465"/>
      <c r="J2" s="465"/>
      <c r="K2" s="465"/>
      <c r="L2" s="465"/>
      <c r="M2" s="465"/>
      <c r="N2" s="465"/>
      <c r="O2" s="465"/>
      <c r="P2" s="465"/>
      <c r="Q2" s="465"/>
      <c r="R2" s="465"/>
      <c r="S2" s="465"/>
      <c r="T2" s="465"/>
      <c r="U2" s="465"/>
      <c r="V2" s="465"/>
    </row>
    <row r="3" spans="1:28">
      <c r="A3" s="14"/>
      <c r="B3" s="14"/>
      <c r="C3" s="14"/>
      <c r="D3" s="14"/>
      <c r="E3" s="14"/>
      <c r="F3" s="14"/>
      <c r="G3" s="14"/>
      <c r="H3" s="14"/>
      <c r="I3" s="14"/>
      <c r="J3" s="14"/>
      <c r="K3" s="14"/>
      <c r="L3" s="14"/>
      <c r="M3" s="294"/>
      <c r="N3" s="294"/>
      <c r="O3" s="294"/>
      <c r="P3" s="294"/>
      <c r="Q3" s="294"/>
      <c r="R3" s="294"/>
      <c r="S3" s="294"/>
      <c r="T3" s="294"/>
      <c r="U3" s="294"/>
    </row>
    <row r="4" spans="1:28" ht="23.15" customHeight="1">
      <c r="A4" s="658" t="s">
        <v>241</v>
      </c>
      <c r="B4" s="659"/>
      <c r="C4" s="659"/>
      <c r="D4" s="659"/>
      <c r="E4" s="659"/>
      <c r="F4" s="659"/>
      <c r="G4" s="659"/>
      <c r="H4" s="659"/>
      <c r="I4" s="659"/>
      <c r="J4" s="659"/>
      <c r="K4" s="659"/>
      <c r="L4" s="659"/>
      <c r="M4" s="659"/>
      <c r="N4" s="659"/>
      <c r="O4" s="659"/>
      <c r="P4" s="659"/>
      <c r="Q4" s="659"/>
      <c r="R4" s="659"/>
      <c r="S4" s="659"/>
      <c r="T4" s="659"/>
      <c r="U4" s="659"/>
      <c r="V4" s="659"/>
      <c r="W4" s="659"/>
      <c r="X4" s="659"/>
    </row>
    <row r="5" spans="1:28">
      <c r="A5" s="14"/>
      <c r="B5" s="14"/>
      <c r="C5" s="14"/>
      <c r="D5" s="14"/>
      <c r="E5" s="14"/>
      <c r="F5" s="14"/>
      <c r="G5" s="14"/>
      <c r="H5" s="14"/>
      <c r="I5" s="14"/>
      <c r="J5" s="14"/>
      <c r="K5" s="14"/>
      <c r="L5" s="14"/>
      <c r="M5" s="294"/>
      <c r="N5" s="294"/>
      <c r="O5" s="294"/>
      <c r="P5" s="294"/>
      <c r="Q5" s="294"/>
      <c r="R5" s="294"/>
      <c r="S5" s="294"/>
      <c r="T5" s="294"/>
      <c r="U5" s="294"/>
    </row>
    <row r="6" spans="1:28" ht="20">
      <c r="A6" s="660" t="s">
        <v>242</v>
      </c>
      <c r="B6" s="661"/>
      <c r="C6" s="661"/>
      <c r="D6" s="661"/>
      <c r="E6" s="661"/>
      <c r="F6" s="661"/>
      <c r="G6" s="661"/>
      <c r="H6" s="661"/>
      <c r="I6" s="661"/>
      <c r="J6" s="661"/>
      <c r="K6" s="661"/>
      <c r="L6" s="661"/>
      <c r="M6" s="661"/>
      <c r="N6" s="661"/>
      <c r="O6" s="661"/>
      <c r="P6" s="661"/>
      <c r="Q6" s="661"/>
      <c r="R6" s="661"/>
      <c r="S6" s="661"/>
      <c r="T6" s="661"/>
      <c r="U6" s="661"/>
      <c r="V6" s="661"/>
      <c r="W6" s="661"/>
      <c r="X6" s="661"/>
    </row>
    <row r="7" spans="1:28" ht="14.5" thickBot="1">
      <c r="A7" s="408"/>
      <c r="B7" s="409">
        <v>1999</v>
      </c>
      <c r="C7" s="409">
        <v>2000</v>
      </c>
      <c r="D7" s="409">
        <v>2001</v>
      </c>
      <c r="E7" s="409">
        <v>2002</v>
      </c>
      <c r="F7" s="409">
        <v>2003</v>
      </c>
      <c r="G7" s="409">
        <v>2004</v>
      </c>
      <c r="H7" s="409">
        <v>2005</v>
      </c>
      <c r="I7" s="409">
        <v>2006</v>
      </c>
      <c r="J7" s="409">
        <v>2007</v>
      </c>
      <c r="K7" s="409">
        <v>2008</v>
      </c>
      <c r="L7" s="409">
        <v>2009</v>
      </c>
      <c r="M7" s="409">
        <v>2010</v>
      </c>
      <c r="N7" s="409">
        <v>2011</v>
      </c>
      <c r="O7" s="409">
        <v>2012</v>
      </c>
      <c r="P7" s="409">
        <v>2013</v>
      </c>
      <c r="Q7" s="409">
        <v>2014</v>
      </c>
      <c r="R7" s="409">
        <v>2015</v>
      </c>
      <c r="S7" s="409">
        <v>2016</v>
      </c>
      <c r="T7" s="409">
        <v>2017</v>
      </c>
      <c r="U7" s="409">
        <v>2018</v>
      </c>
      <c r="V7" s="409">
        <v>2019</v>
      </c>
      <c r="W7" s="409">
        <v>2020</v>
      </c>
      <c r="X7" s="501" t="s">
        <v>311</v>
      </c>
    </row>
    <row r="8" spans="1:28" ht="13" customHeight="1" thickBot="1">
      <c r="A8" s="410" t="s">
        <v>86</v>
      </c>
      <c r="B8" s="666" t="s">
        <v>244</v>
      </c>
      <c r="C8" s="667"/>
      <c r="D8" s="667"/>
      <c r="E8" s="667"/>
      <c r="F8" s="667"/>
      <c r="G8" s="667"/>
      <c r="H8" s="667"/>
      <c r="I8" s="667"/>
      <c r="J8" s="667"/>
      <c r="K8" s="667"/>
      <c r="L8" s="667"/>
      <c r="M8" s="667"/>
      <c r="N8" s="667"/>
      <c r="O8" s="667"/>
      <c r="P8" s="667"/>
      <c r="Q8" s="667"/>
      <c r="R8" s="667"/>
      <c r="S8" s="667"/>
      <c r="T8" s="667"/>
      <c r="U8" s="667"/>
      <c r="V8" s="667"/>
      <c r="W8" s="491"/>
      <c r="X8" s="491"/>
    </row>
    <row r="9" spans="1:28" ht="13">
      <c r="A9" s="411" t="s">
        <v>128</v>
      </c>
      <c r="B9" s="412">
        <v>5.0302796400000016</v>
      </c>
      <c r="C9" s="412">
        <v>7.0778288350000009</v>
      </c>
      <c r="D9" s="412">
        <v>4.731137509999999</v>
      </c>
      <c r="E9" s="412">
        <v>11.348242840000001</v>
      </c>
      <c r="F9" s="412">
        <v>4.8303580600000009</v>
      </c>
      <c r="G9" s="412">
        <v>6.2173923999999996</v>
      </c>
      <c r="H9" s="412">
        <v>2.1323382999999994</v>
      </c>
      <c r="I9" s="412">
        <v>1.4421130499999999</v>
      </c>
      <c r="J9" s="412">
        <v>1.5106068800000003</v>
      </c>
      <c r="K9" s="412">
        <v>1.7682302600000002</v>
      </c>
      <c r="L9" s="412">
        <v>2.4519425799999999</v>
      </c>
      <c r="M9" s="412">
        <v>1.9480582399999999</v>
      </c>
      <c r="N9" s="412">
        <v>1.3248292899999998</v>
      </c>
      <c r="O9" s="412">
        <v>3.9390645100000006</v>
      </c>
      <c r="P9" s="412">
        <v>2.4271887099999998</v>
      </c>
      <c r="Q9" s="412">
        <v>3.1509638500000001</v>
      </c>
      <c r="R9" s="412">
        <v>3.6679454200000001</v>
      </c>
      <c r="S9" s="412">
        <v>11.771953949999995</v>
      </c>
      <c r="T9" s="412">
        <v>8.1939502199999996</v>
      </c>
      <c r="U9" s="412">
        <v>7.5988556399999991</v>
      </c>
      <c r="V9" s="412">
        <v>5.575936060000001</v>
      </c>
      <c r="W9" s="412">
        <v>7.7022734899999996</v>
      </c>
      <c r="X9" s="412">
        <v>11.070463499999999</v>
      </c>
    </row>
    <row r="10" spans="1:28" ht="13">
      <c r="A10" s="411" t="s">
        <v>129</v>
      </c>
      <c r="B10" s="412">
        <v>12.271400532999998</v>
      </c>
      <c r="C10" s="412">
        <v>8.255573695999999</v>
      </c>
      <c r="D10" s="412">
        <v>8.8939539300000003</v>
      </c>
      <c r="E10" s="412">
        <v>9.2536383099999977</v>
      </c>
      <c r="F10" s="412">
        <v>10.522895269999999</v>
      </c>
      <c r="G10" s="412">
        <v>14.962652149999998</v>
      </c>
      <c r="H10" s="412">
        <v>5.8321018399999973</v>
      </c>
      <c r="I10" s="412">
        <v>13.677679289999997</v>
      </c>
      <c r="J10" s="412">
        <v>35.094540030000019</v>
      </c>
      <c r="K10" s="412">
        <v>36.463237079999999</v>
      </c>
      <c r="L10" s="412">
        <v>33.078565339999997</v>
      </c>
      <c r="M10" s="412">
        <v>13.610490419999996</v>
      </c>
      <c r="N10" s="412">
        <v>36.466822700000002</v>
      </c>
      <c r="O10" s="412">
        <v>20.552828079999998</v>
      </c>
      <c r="P10" s="412">
        <v>16.43789202</v>
      </c>
      <c r="Q10" s="412">
        <v>17.778287259999995</v>
      </c>
      <c r="R10" s="412">
        <v>25.075788869999986</v>
      </c>
      <c r="S10" s="412">
        <v>21.147114130000002</v>
      </c>
      <c r="T10" s="412">
        <v>21.492219589999987</v>
      </c>
      <c r="U10" s="412">
        <v>43.401502260000001</v>
      </c>
      <c r="V10" s="412">
        <v>46.445328929999988</v>
      </c>
      <c r="W10" s="412">
        <v>51.341265679999992</v>
      </c>
      <c r="X10" s="412">
        <v>62.31774283</v>
      </c>
    </row>
    <row r="11" spans="1:28" ht="13">
      <c r="A11" s="411" t="s">
        <v>130</v>
      </c>
      <c r="B11" s="412">
        <v>21.510692528000003</v>
      </c>
      <c r="C11" s="412">
        <v>20.002135529999997</v>
      </c>
      <c r="D11" s="412">
        <v>21.223409239999999</v>
      </c>
      <c r="E11" s="412">
        <v>17.382405809999998</v>
      </c>
      <c r="F11" s="412">
        <v>18.639699349999997</v>
      </c>
      <c r="G11" s="412">
        <v>21.374921430000001</v>
      </c>
      <c r="H11" s="412">
        <v>20.274123889999998</v>
      </c>
      <c r="I11" s="412">
        <v>18.723581520000003</v>
      </c>
      <c r="J11" s="412">
        <v>23.768864519999994</v>
      </c>
      <c r="K11" s="412">
        <v>24.281786920000002</v>
      </c>
      <c r="L11" s="412">
        <v>32.547571239999996</v>
      </c>
      <c r="M11" s="412">
        <v>29.825087799999999</v>
      </c>
      <c r="N11" s="412">
        <v>27.817487920000001</v>
      </c>
      <c r="O11" s="412">
        <v>40.404058459999995</v>
      </c>
      <c r="P11" s="412">
        <v>38.906334509999994</v>
      </c>
      <c r="Q11" s="412">
        <v>38.855019300000009</v>
      </c>
      <c r="R11" s="412">
        <v>39.09078092999998</v>
      </c>
      <c r="S11" s="412">
        <v>42.336061129999983</v>
      </c>
      <c r="T11" s="412">
        <v>45.023997140000006</v>
      </c>
      <c r="U11" s="412">
        <v>52.493481259999996</v>
      </c>
      <c r="V11" s="412">
        <v>56.174933500000009</v>
      </c>
      <c r="W11" s="412">
        <v>54.978820859999999</v>
      </c>
      <c r="X11" s="412">
        <v>63.051342770000005</v>
      </c>
    </row>
    <row r="12" spans="1:28" ht="13.5" thickBot="1">
      <c r="A12" s="413" t="s">
        <v>131</v>
      </c>
      <c r="B12" s="414">
        <v>3.4643713370000015</v>
      </c>
      <c r="C12" s="414">
        <v>3.7996783830000003</v>
      </c>
      <c r="D12" s="414">
        <v>2.9392832100000015</v>
      </c>
      <c r="E12" s="414">
        <v>1.7137432099999999</v>
      </c>
      <c r="F12" s="414">
        <v>2.1265012000000003</v>
      </c>
      <c r="G12" s="414">
        <v>3.3531421099999998</v>
      </c>
      <c r="H12" s="414">
        <v>3.9252902900000013</v>
      </c>
      <c r="I12" s="414">
        <v>5.4668678100000001</v>
      </c>
      <c r="J12" s="414">
        <v>7.4457321900000002</v>
      </c>
      <c r="K12" s="414">
        <v>5.39098714</v>
      </c>
      <c r="L12" s="414">
        <v>4.2431231699999996</v>
      </c>
      <c r="M12" s="414">
        <v>4.8063928599999999</v>
      </c>
      <c r="N12" s="414">
        <v>3.9146739500000001</v>
      </c>
      <c r="O12" s="414">
        <v>6.0694894200000009</v>
      </c>
      <c r="P12" s="414">
        <v>5.8363191100000007</v>
      </c>
      <c r="Q12" s="414">
        <v>5.0921112199999987</v>
      </c>
      <c r="R12" s="414">
        <v>5.4403448499999998</v>
      </c>
      <c r="S12" s="414">
        <v>8.6999371700000001</v>
      </c>
      <c r="T12" s="414">
        <v>9.1101713100000001</v>
      </c>
      <c r="U12" s="414">
        <v>6.7042974999999974</v>
      </c>
      <c r="V12" s="412">
        <v>10.53548926</v>
      </c>
      <c r="W12" s="412">
        <v>8.3039528099999984</v>
      </c>
      <c r="X12" s="412">
        <v>17.402261560000003</v>
      </c>
      <c r="AA12" s="2"/>
      <c r="AB12" s="2"/>
    </row>
    <row r="13" spans="1:28" ht="13.5" thickBot="1">
      <c r="A13" s="415"/>
      <c r="B13" s="415"/>
      <c r="C13" s="416"/>
      <c r="D13" s="416"/>
      <c r="E13" s="416"/>
      <c r="F13" s="416"/>
      <c r="G13" s="416"/>
      <c r="H13" s="416"/>
      <c r="I13" s="416"/>
      <c r="J13" s="416"/>
      <c r="K13" s="416"/>
      <c r="L13" s="416"/>
      <c r="M13" s="416"/>
      <c r="N13" s="416"/>
      <c r="O13" s="416"/>
      <c r="P13" s="416"/>
      <c r="Q13" s="416"/>
      <c r="R13" s="416"/>
      <c r="S13" s="416"/>
      <c r="T13" s="416"/>
      <c r="U13" s="416"/>
      <c r="V13" s="416"/>
      <c r="W13" s="416"/>
      <c r="X13" s="416"/>
      <c r="AA13" s="2"/>
      <c r="AB13" s="2"/>
    </row>
    <row r="14" spans="1:28" ht="13.5" thickBot="1">
      <c r="A14" s="417" t="s">
        <v>132</v>
      </c>
      <c r="B14" s="418">
        <f t="shared" ref="B14:U14" si="0">SUM(B9:B12)</f>
        <v>42.276744038000004</v>
      </c>
      <c r="C14" s="418">
        <f t="shared" si="0"/>
        <v>39.135216443999994</v>
      </c>
      <c r="D14" s="418">
        <f t="shared" si="0"/>
        <v>37.78778389</v>
      </c>
      <c r="E14" s="418">
        <f t="shared" si="0"/>
        <v>39.698030169999988</v>
      </c>
      <c r="F14" s="418">
        <f t="shared" si="0"/>
        <v>36.119453880000002</v>
      </c>
      <c r="G14" s="418">
        <f t="shared" si="0"/>
        <v>45.908108089999999</v>
      </c>
      <c r="H14" s="418">
        <f t="shared" si="0"/>
        <v>32.163854319999999</v>
      </c>
      <c r="I14" s="418">
        <f t="shared" si="0"/>
        <v>39.310241669999996</v>
      </c>
      <c r="J14" s="418">
        <f t="shared" si="0"/>
        <v>67.819743620000011</v>
      </c>
      <c r="K14" s="418">
        <f t="shared" si="0"/>
        <v>67.904241400000004</v>
      </c>
      <c r="L14" s="418">
        <f t="shared" si="0"/>
        <v>72.321202329999991</v>
      </c>
      <c r="M14" s="418">
        <f t="shared" si="0"/>
        <v>50.190029319999994</v>
      </c>
      <c r="N14" s="418">
        <f t="shared" si="0"/>
        <v>69.52381385999999</v>
      </c>
      <c r="O14" s="418">
        <f t="shared" si="0"/>
        <v>70.96544046999999</v>
      </c>
      <c r="P14" s="418">
        <f t="shared" si="0"/>
        <v>63.607734349999994</v>
      </c>
      <c r="Q14" s="418">
        <f t="shared" si="0"/>
        <v>64.876381629999997</v>
      </c>
      <c r="R14" s="418">
        <f t="shared" si="0"/>
        <v>73.27486006999996</v>
      </c>
      <c r="S14" s="418">
        <f t="shared" si="0"/>
        <v>83.955066379999977</v>
      </c>
      <c r="T14" s="418">
        <f t="shared" si="0"/>
        <v>83.82033826</v>
      </c>
      <c r="U14" s="418">
        <f t="shared" si="0"/>
        <v>110.19813665999999</v>
      </c>
      <c r="V14" s="418">
        <f>SUM(V9:V13)</f>
        <v>118.73168775000001</v>
      </c>
      <c r="W14" s="418">
        <f>SUM(W9:W13)</f>
        <v>122.32631283999999</v>
      </c>
      <c r="X14" s="418">
        <f>SUM(X9:X13)</f>
        <v>153.84181066000002</v>
      </c>
      <c r="AA14" s="2"/>
      <c r="AB14" s="2"/>
    </row>
    <row r="15" spans="1:28">
      <c r="A15" s="502" t="s">
        <v>310</v>
      </c>
      <c r="B15" s="502"/>
      <c r="C15" s="502"/>
      <c r="D15" s="502"/>
      <c r="E15" s="502"/>
    </row>
    <row r="16" spans="1:28">
      <c r="A16" s="321" t="s">
        <v>238</v>
      </c>
    </row>
    <row r="17" spans="1:24">
      <c r="A17" s="321" t="s">
        <v>239</v>
      </c>
    </row>
    <row r="19" spans="1:24" ht="20">
      <c r="A19" s="660" t="s">
        <v>177</v>
      </c>
      <c r="B19" s="661"/>
      <c r="C19" s="661"/>
      <c r="D19" s="661"/>
      <c r="E19" s="661"/>
      <c r="F19" s="661"/>
      <c r="G19" s="661"/>
      <c r="H19" s="661"/>
      <c r="I19" s="661"/>
      <c r="J19" s="661"/>
      <c r="K19" s="661"/>
      <c r="L19" s="661"/>
      <c r="M19" s="661"/>
      <c r="N19" s="661"/>
      <c r="O19" s="661"/>
      <c r="P19" s="661"/>
      <c r="Q19" s="661"/>
      <c r="R19" s="661"/>
      <c r="S19" s="661"/>
      <c r="T19" s="661"/>
      <c r="U19" s="661"/>
      <c r="V19" s="661"/>
      <c r="W19" s="661"/>
      <c r="X19" s="661"/>
    </row>
    <row r="20" spans="1:24" ht="14.5" thickBot="1">
      <c r="A20" s="408"/>
      <c r="B20" s="409">
        <v>1999</v>
      </c>
      <c r="C20" s="409">
        <v>2000</v>
      </c>
      <c r="D20" s="409">
        <v>2001</v>
      </c>
      <c r="E20" s="409">
        <v>2002</v>
      </c>
      <c r="F20" s="409">
        <v>2003</v>
      </c>
      <c r="G20" s="409">
        <v>2004</v>
      </c>
      <c r="H20" s="409">
        <v>2005</v>
      </c>
      <c r="I20" s="409">
        <v>2006</v>
      </c>
      <c r="J20" s="409">
        <v>2007</v>
      </c>
      <c r="K20" s="409">
        <v>2008</v>
      </c>
      <c r="L20" s="409">
        <v>2009</v>
      </c>
      <c r="M20" s="409">
        <v>2010</v>
      </c>
      <c r="N20" s="409">
        <v>2011</v>
      </c>
      <c r="O20" s="409">
        <v>2012</v>
      </c>
      <c r="P20" s="409">
        <v>2013</v>
      </c>
      <c r="Q20" s="409">
        <v>2014</v>
      </c>
      <c r="R20" s="409">
        <v>2015</v>
      </c>
      <c r="S20" s="409">
        <v>2016</v>
      </c>
      <c r="T20" s="409">
        <v>2017</v>
      </c>
      <c r="U20" s="409">
        <v>2018</v>
      </c>
      <c r="V20" s="409">
        <v>2019</v>
      </c>
      <c r="W20" s="409">
        <v>2020</v>
      </c>
      <c r="X20" s="501" t="s">
        <v>311</v>
      </c>
    </row>
    <row r="21" spans="1:24" ht="13" customHeight="1" thickBot="1">
      <c r="A21" s="504" t="s">
        <v>86</v>
      </c>
      <c r="B21" s="664" t="s">
        <v>244</v>
      </c>
      <c r="C21" s="665"/>
      <c r="D21" s="665"/>
      <c r="E21" s="665"/>
      <c r="F21" s="665"/>
      <c r="G21" s="665"/>
      <c r="H21" s="665"/>
      <c r="I21" s="665"/>
      <c r="J21" s="665"/>
      <c r="K21" s="665"/>
      <c r="L21" s="665"/>
      <c r="M21" s="665"/>
      <c r="N21" s="665"/>
      <c r="O21" s="665"/>
      <c r="P21" s="665"/>
      <c r="Q21" s="665"/>
      <c r="R21" s="665"/>
      <c r="S21" s="665"/>
      <c r="T21" s="665"/>
      <c r="U21" s="665"/>
      <c r="V21" s="665"/>
      <c r="W21" s="665"/>
      <c r="X21" s="665"/>
    </row>
    <row r="22" spans="1:24" ht="13">
      <c r="A22" s="503" t="s">
        <v>128</v>
      </c>
      <c r="B22" s="505">
        <v>0.34597993300000002</v>
      </c>
      <c r="C22" s="506">
        <v>8.4076341999999984E-2</v>
      </c>
      <c r="D22" s="506">
        <v>5.4963750000000006E-2</v>
      </c>
      <c r="E22" s="506">
        <v>4.5867390000000008E-2</v>
      </c>
      <c r="F22" s="506">
        <v>6.788667000000001E-2</v>
      </c>
      <c r="G22" s="506">
        <v>0.20986963</v>
      </c>
      <c r="H22" s="506">
        <v>0.12256904</v>
      </c>
      <c r="I22" s="506">
        <v>8.7308120000000003E-2</v>
      </c>
      <c r="J22" s="506">
        <v>0.22837072000000003</v>
      </c>
      <c r="K22" s="506">
        <v>0.75843896</v>
      </c>
      <c r="L22" s="506">
        <v>0.16576718000000004</v>
      </c>
      <c r="M22" s="506">
        <v>0.24640331999999998</v>
      </c>
      <c r="N22" s="506">
        <v>0.33977560000000007</v>
      </c>
      <c r="O22" s="506">
        <v>0.42281696999999996</v>
      </c>
      <c r="P22" s="506">
        <v>0.46774310999999996</v>
      </c>
      <c r="Q22" s="506">
        <v>0.63424042000000003</v>
      </c>
      <c r="R22" s="506">
        <v>0.82232842000000006</v>
      </c>
      <c r="S22" s="506">
        <v>0.92355892999999978</v>
      </c>
      <c r="T22" s="506">
        <v>0.88698102000000023</v>
      </c>
      <c r="U22" s="506">
        <v>0.70900886999999979</v>
      </c>
      <c r="V22" s="506">
        <v>0.74246398999999996</v>
      </c>
      <c r="W22" s="506">
        <v>0.47480539000000005</v>
      </c>
      <c r="X22" s="506">
        <v>0.40843984999999994</v>
      </c>
    </row>
    <row r="23" spans="1:24" ht="13">
      <c r="A23" s="411" t="s">
        <v>129</v>
      </c>
      <c r="B23" s="412">
        <v>1.2041661500000003</v>
      </c>
      <c r="C23" s="412">
        <v>0.55469795099999974</v>
      </c>
      <c r="D23" s="412">
        <v>1.1226748999999998</v>
      </c>
      <c r="E23" s="412">
        <v>1.3490708899999997</v>
      </c>
      <c r="F23" s="412">
        <v>1.1488824899999999</v>
      </c>
      <c r="G23" s="412">
        <v>3.8077807699999995</v>
      </c>
      <c r="H23" s="412">
        <v>1.7078700800000011</v>
      </c>
      <c r="I23" s="412">
        <v>2.0773747</v>
      </c>
      <c r="J23" s="412">
        <v>2.0617065899999996</v>
      </c>
      <c r="K23" s="412">
        <v>3.4219456199999989</v>
      </c>
      <c r="L23" s="412">
        <v>3.8723321000000004</v>
      </c>
      <c r="M23" s="412">
        <v>1.7993885900000004</v>
      </c>
      <c r="N23" s="412">
        <v>3.10919327</v>
      </c>
      <c r="O23" s="412">
        <v>0.51678141</v>
      </c>
      <c r="P23" s="412">
        <v>1.9086006499999997</v>
      </c>
      <c r="Q23" s="412">
        <v>1.4884409100000002</v>
      </c>
      <c r="R23" s="412">
        <v>2.1214151900000005</v>
      </c>
      <c r="S23" s="412">
        <v>1.9229026899999997</v>
      </c>
      <c r="T23" s="412">
        <v>1.9532180000000006</v>
      </c>
      <c r="U23" s="412">
        <v>1.5574482999999999</v>
      </c>
      <c r="V23" s="412">
        <v>3.1896413099999994</v>
      </c>
      <c r="W23" s="412">
        <v>2.03011813</v>
      </c>
      <c r="X23" s="412">
        <v>2.6431173699999988</v>
      </c>
    </row>
    <row r="24" spans="1:24" ht="13">
      <c r="A24" s="411" t="s">
        <v>130</v>
      </c>
      <c r="B24" s="412">
        <v>6.3314395100000009</v>
      </c>
      <c r="C24" s="412">
        <v>3.7601842649999995</v>
      </c>
      <c r="D24" s="412">
        <v>2.4887692699999997</v>
      </c>
      <c r="E24" s="412">
        <v>1.1880974299999998</v>
      </c>
      <c r="F24" s="412">
        <v>1.5904405200000005</v>
      </c>
      <c r="G24" s="412">
        <v>1.7763159599999996</v>
      </c>
      <c r="H24" s="412">
        <v>1.8665620500000002</v>
      </c>
      <c r="I24" s="412">
        <v>1.2955114000000001</v>
      </c>
      <c r="J24" s="412">
        <v>2.3629421000000002</v>
      </c>
      <c r="K24" s="412">
        <v>3.9053536899999997</v>
      </c>
      <c r="L24" s="412">
        <v>4.4179073799999991</v>
      </c>
      <c r="M24" s="412">
        <v>5.201585119999999</v>
      </c>
      <c r="N24" s="412">
        <v>5.5368345999999979</v>
      </c>
      <c r="O24" s="412">
        <v>7.0730972200000011</v>
      </c>
      <c r="P24" s="412">
        <v>7.8949720000000054</v>
      </c>
      <c r="Q24" s="412">
        <v>8.0944657000000007</v>
      </c>
      <c r="R24" s="412">
        <v>8.9387701099999948</v>
      </c>
      <c r="S24" s="412">
        <v>8.0679268999999998</v>
      </c>
      <c r="T24" s="412">
        <v>9.7572650799999945</v>
      </c>
      <c r="U24" s="412">
        <v>11.294150839999997</v>
      </c>
      <c r="V24" s="412">
        <v>12.477625489999998</v>
      </c>
      <c r="W24" s="412">
        <v>12.557967170000001</v>
      </c>
      <c r="X24" s="412">
        <v>11.576697710000001</v>
      </c>
    </row>
    <row r="25" spans="1:24" ht="13.5" thickBot="1">
      <c r="A25" s="413" t="s">
        <v>131</v>
      </c>
      <c r="B25" s="414">
        <v>2.1501172180000006</v>
      </c>
      <c r="C25" s="414">
        <v>2.078296506</v>
      </c>
      <c r="D25" s="414">
        <v>1.1739581800000001</v>
      </c>
      <c r="E25" s="414">
        <v>0.63135744000000005</v>
      </c>
      <c r="F25" s="414">
        <v>0.85170445000000006</v>
      </c>
      <c r="G25" s="414">
        <v>1.1717038900000001</v>
      </c>
      <c r="H25" s="414">
        <v>1.2972252400000002</v>
      </c>
      <c r="I25" s="414">
        <v>1.4193764</v>
      </c>
      <c r="J25" s="414">
        <v>1.8240275399999999</v>
      </c>
      <c r="K25" s="414">
        <v>3.2248391400000003</v>
      </c>
      <c r="L25" s="414">
        <v>2.5214631799999996</v>
      </c>
      <c r="M25" s="414">
        <v>2.6735275000000001</v>
      </c>
      <c r="N25" s="414">
        <v>2.38554537</v>
      </c>
      <c r="O25" s="414">
        <v>3.8230982100000004</v>
      </c>
      <c r="P25" s="414">
        <v>3.7295260099999994</v>
      </c>
      <c r="Q25" s="414">
        <v>2.8717336399999995</v>
      </c>
      <c r="R25" s="414">
        <v>3.1094197100000001</v>
      </c>
      <c r="S25" s="414">
        <v>3.0185721399999998</v>
      </c>
      <c r="T25" s="414">
        <v>3.6017386900000004</v>
      </c>
      <c r="U25" s="414">
        <v>3.1989138300000008</v>
      </c>
      <c r="V25" s="414">
        <v>4.4026644900000003</v>
      </c>
      <c r="W25" s="414">
        <v>3.7915696099999989</v>
      </c>
      <c r="X25" s="414">
        <v>3.4388723500000005</v>
      </c>
    </row>
    <row r="26" spans="1:24" ht="13.5" thickBot="1">
      <c r="A26" s="415"/>
      <c r="B26" s="415"/>
      <c r="C26" s="416"/>
      <c r="D26" s="416"/>
      <c r="E26" s="416"/>
      <c r="F26" s="416"/>
      <c r="G26" s="416"/>
      <c r="H26" s="416"/>
      <c r="I26" s="416"/>
      <c r="J26" s="416"/>
      <c r="K26" s="416"/>
      <c r="L26" s="416"/>
      <c r="M26" s="416"/>
      <c r="N26" s="416"/>
      <c r="O26" s="416"/>
      <c r="P26" s="416"/>
      <c r="Q26" s="416"/>
      <c r="R26" s="416"/>
      <c r="S26" s="416"/>
      <c r="T26" s="416"/>
      <c r="U26" s="416"/>
      <c r="V26" s="416"/>
      <c r="W26" s="416"/>
      <c r="X26" s="416"/>
    </row>
    <row r="27" spans="1:24" ht="13.5" thickBot="1">
      <c r="A27" s="417" t="s">
        <v>132</v>
      </c>
      <c r="B27" s="418">
        <f t="shared" ref="B27:W27" si="1">SUM(B22:B25)</f>
        <v>10.031702811000002</v>
      </c>
      <c r="C27" s="418">
        <f t="shared" si="1"/>
        <v>6.4772550639999995</v>
      </c>
      <c r="D27" s="418">
        <f t="shared" si="1"/>
        <v>4.8403660999999989</v>
      </c>
      <c r="E27" s="418">
        <f t="shared" si="1"/>
        <v>3.2143931499999994</v>
      </c>
      <c r="F27" s="418">
        <f t="shared" si="1"/>
        <v>3.6589141300000008</v>
      </c>
      <c r="G27" s="418">
        <f t="shared" si="1"/>
        <v>6.9656702499999987</v>
      </c>
      <c r="H27" s="418">
        <f t="shared" si="1"/>
        <v>4.9942264100000013</v>
      </c>
      <c r="I27" s="418">
        <f t="shared" si="1"/>
        <v>4.87957062</v>
      </c>
      <c r="J27" s="418">
        <f t="shared" si="1"/>
        <v>6.4770469500000001</v>
      </c>
      <c r="K27" s="418">
        <f t="shared" si="1"/>
        <v>11.310577409999999</v>
      </c>
      <c r="L27" s="418">
        <f t="shared" si="1"/>
        <v>10.977469839999999</v>
      </c>
      <c r="M27" s="418">
        <f t="shared" si="1"/>
        <v>9.9209045299999996</v>
      </c>
      <c r="N27" s="418">
        <f t="shared" si="1"/>
        <v>11.371348839999996</v>
      </c>
      <c r="O27" s="418">
        <f t="shared" si="1"/>
        <v>11.835793810000002</v>
      </c>
      <c r="P27" s="418">
        <f t="shared" si="1"/>
        <v>14.000841770000005</v>
      </c>
      <c r="Q27" s="418">
        <f t="shared" si="1"/>
        <v>13.088880670000002</v>
      </c>
      <c r="R27" s="418">
        <f t="shared" si="1"/>
        <v>14.991933429999996</v>
      </c>
      <c r="S27" s="418">
        <f t="shared" si="1"/>
        <v>13.932960659999999</v>
      </c>
      <c r="T27" s="418">
        <f t="shared" si="1"/>
        <v>16.199202789999998</v>
      </c>
      <c r="U27" s="418">
        <f t="shared" si="1"/>
        <v>16.759521839999998</v>
      </c>
      <c r="V27" s="418">
        <f t="shared" si="1"/>
        <v>20.812395279999997</v>
      </c>
      <c r="W27" s="418">
        <f t="shared" si="1"/>
        <v>18.8544603</v>
      </c>
      <c r="X27" s="418">
        <f t="shared" ref="X27" si="2">SUM(X22:X25)</f>
        <v>18.067127280000001</v>
      </c>
    </row>
    <row r="28" spans="1:24">
      <c r="A28" s="502" t="s">
        <v>310</v>
      </c>
      <c r="B28" s="502"/>
      <c r="C28" s="502"/>
      <c r="D28" s="502"/>
      <c r="E28" s="502"/>
    </row>
    <row r="29" spans="1:24">
      <c r="A29" s="321" t="s">
        <v>239</v>
      </c>
      <c r="W29" s="20"/>
      <c r="X29" s="20"/>
    </row>
    <row r="53" spans="1:24" ht="33.65" customHeight="1">
      <c r="A53" s="579" t="s">
        <v>321</v>
      </c>
      <c r="B53" s="597"/>
      <c r="C53" s="597"/>
      <c r="D53" s="597"/>
      <c r="E53" s="597"/>
      <c r="F53" s="597"/>
      <c r="G53" s="597"/>
      <c r="H53" s="597"/>
      <c r="I53" s="597"/>
      <c r="J53" s="597"/>
      <c r="K53" s="597"/>
      <c r="L53" s="597"/>
      <c r="M53" s="597"/>
      <c r="N53" s="597"/>
      <c r="O53" s="597"/>
      <c r="P53" s="597"/>
      <c r="Q53" s="597"/>
      <c r="R53" s="597"/>
      <c r="S53" s="597"/>
      <c r="T53" s="597"/>
      <c r="U53" s="597"/>
      <c r="V53" s="597"/>
      <c r="W53" s="485"/>
      <c r="X53" s="485"/>
    </row>
    <row r="54" spans="1:24" s="20" customFormat="1" ht="13.5" customHeight="1">
      <c r="A54" s="465"/>
      <c r="B54" s="465"/>
      <c r="C54" s="465"/>
      <c r="D54" s="465"/>
      <c r="E54" s="465"/>
      <c r="F54" s="465"/>
      <c r="G54" s="465"/>
      <c r="H54" s="465"/>
      <c r="I54" s="465"/>
      <c r="J54" s="465"/>
      <c r="K54" s="465"/>
      <c r="L54" s="465"/>
      <c r="M54" s="465"/>
      <c r="N54" s="465"/>
      <c r="O54" s="465"/>
      <c r="P54" s="465"/>
      <c r="Q54" s="465"/>
      <c r="R54" s="465"/>
      <c r="S54" s="465"/>
      <c r="T54" s="465"/>
      <c r="U54" s="465"/>
      <c r="V54" s="465"/>
      <c r="W54" s="465"/>
      <c r="X54" s="465"/>
    </row>
    <row r="55" spans="1:24">
      <c r="A55" s="14"/>
      <c r="B55" s="14"/>
      <c r="C55" s="14"/>
      <c r="D55" s="14"/>
      <c r="E55" s="14"/>
      <c r="F55" s="14"/>
      <c r="G55" s="14"/>
      <c r="H55" s="14"/>
      <c r="I55" s="14"/>
      <c r="J55" s="14"/>
      <c r="K55" s="14"/>
      <c r="L55" s="14"/>
      <c r="M55" s="294"/>
      <c r="N55" s="294"/>
      <c r="O55" s="294"/>
      <c r="P55" s="294"/>
      <c r="Q55" s="294"/>
      <c r="R55" s="294"/>
      <c r="S55" s="294"/>
      <c r="T55" s="294"/>
      <c r="U55" s="294"/>
      <c r="V55" s="294"/>
      <c r="W55" s="294"/>
      <c r="X55" s="294"/>
    </row>
    <row r="56" spans="1:24" ht="23.15" customHeight="1">
      <c r="A56" s="658" t="s">
        <v>243</v>
      </c>
      <c r="B56" s="659"/>
      <c r="C56" s="659"/>
      <c r="D56" s="659"/>
      <c r="E56" s="659"/>
      <c r="F56" s="659"/>
      <c r="G56" s="659"/>
      <c r="H56" s="659"/>
      <c r="I56" s="659"/>
      <c r="J56" s="659"/>
      <c r="K56" s="659"/>
      <c r="L56" s="659"/>
      <c r="M56" s="659"/>
      <c r="N56" s="659"/>
      <c r="O56" s="659"/>
      <c r="P56" s="659"/>
      <c r="Q56" s="659"/>
      <c r="R56" s="659"/>
      <c r="S56" s="659"/>
      <c r="T56" s="659"/>
      <c r="U56" s="659"/>
      <c r="V56" s="659"/>
      <c r="W56" s="659"/>
      <c r="X56" s="659"/>
    </row>
    <row r="57" spans="1:24">
      <c r="A57" s="14"/>
      <c r="B57" s="14"/>
      <c r="C57" s="14"/>
      <c r="D57" s="14"/>
      <c r="E57" s="14"/>
      <c r="F57" s="14"/>
      <c r="G57" s="14"/>
      <c r="H57" s="14"/>
      <c r="I57" s="14"/>
      <c r="J57" s="14"/>
      <c r="K57" s="14"/>
      <c r="L57" s="14"/>
      <c r="M57" s="294"/>
      <c r="N57" s="294"/>
      <c r="O57" s="294"/>
      <c r="P57" s="294"/>
      <c r="Q57" s="294"/>
      <c r="R57" s="294"/>
      <c r="S57" s="294"/>
      <c r="T57" s="294"/>
      <c r="U57" s="294"/>
    </row>
    <row r="58" spans="1:24" ht="20">
      <c r="A58" s="660" t="s">
        <v>242</v>
      </c>
      <c r="B58" s="661"/>
      <c r="C58" s="661"/>
      <c r="D58" s="661"/>
      <c r="E58" s="661"/>
      <c r="F58" s="661"/>
      <c r="G58" s="661"/>
      <c r="H58" s="661"/>
      <c r="I58" s="661"/>
      <c r="J58" s="661"/>
      <c r="K58" s="661"/>
      <c r="L58" s="661"/>
      <c r="M58" s="661"/>
      <c r="N58" s="661"/>
      <c r="O58" s="661"/>
      <c r="P58" s="661"/>
      <c r="Q58" s="661"/>
      <c r="R58" s="661"/>
      <c r="S58" s="661"/>
      <c r="T58" s="661"/>
      <c r="U58" s="661"/>
      <c r="V58" s="661"/>
      <c r="W58" s="661"/>
      <c r="X58" s="661"/>
    </row>
    <row r="59" spans="1:24" ht="14.5" thickBot="1">
      <c r="A59" s="408"/>
      <c r="B59" s="409">
        <v>1999</v>
      </c>
      <c r="C59" s="409">
        <v>2000</v>
      </c>
      <c r="D59" s="409">
        <v>2001</v>
      </c>
      <c r="E59" s="409">
        <v>2002</v>
      </c>
      <c r="F59" s="409">
        <v>2003</v>
      </c>
      <c r="G59" s="409">
        <v>2004</v>
      </c>
      <c r="H59" s="409">
        <v>2005</v>
      </c>
      <c r="I59" s="409">
        <v>2006</v>
      </c>
      <c r="J59" s="409">
        <v>2007</v>
      </c>
      <c r="K59" s="409">
        <v>2008</v>
      </c>
      <c r="L59" s="409">
        <v>2009</v>
      </c>
      <c r="M59" s="409">
        <v>2010</v>
      </c>
      <c r="N59" s="409">
        <v>2011</v>
      </c>
      <c r="O59" s="409">
        <v>2012</v>
      </c>
      <c r="P59" s="409">
        <v>2013</v>
      </c>
      <c r="Q59" s="409">
        <v>2014</v>
      </c>
      <c r="R59" s="409">
        <v>2015</v>
      </c>
      <c r="S59" s="409">
        <v>2016</v>
      </c>
      <c r="T59" s="409">
        <v>2017</v>
      </c>
      <c r="U59" s="409">
        <v>2018</v>
      </c>
      <c r="V59" s="409">
        <v>2019</v>
      </c>
      <c r="W59" s="409">
        <v>2020</v>
      </c>
      <c r="X59" s="501" t="s">
        <v>311</v>
      </c>
    </row>
    <row r="60" spans="1:24" ht="13" customHeight="1" thickBot="1">
      <c r="A60" s="410" t="s">
        <v>86</v>
      </c>
      <c r="B60" s="666" t="s">
        <v>244</v>
      </c>
      <c r="C60" s="667"/>
      <c r="D60" s="667"/>
      <c r="E60" s="667"/>
      <c r="F60" s="667"/>
      <c r="G60" s="667"/>
      <c r="H60" s="667"/>
      <c r="I60" s="667"/>
      <c r="J60" s="667"/>
      <c r="K60" s="667"/>
      <c r="L60" s="667"/>
      <c r="M60" s="667"/>
      <c r="N60" s="667"/>
      <c r="O60" s="667"/>
      <c r="P60" s="667"/>
      <c r="Q60" s="667"/>
      <c r="R60" s="667"/>
      <c r="S60" s="667"/>
      <c r="T60" s="667"/>
      <c r="U60" s="667"/>
      <c r="V60" s="667"/>
    </row>
    <row r="61" spans="1:24" ht="13">
      <c r="A61" s="411" t="s">
        <v>128</v>
      </c>
      <c r="B61" s="412">
        <v>6.0352566759999995</v>
      </c>
      <c r="C61" s="412">
        <v>3.7616728339999996</v>
      </c>
      <c r="D61" s="412">
        <v>6.5563820299999973</v>
      </c>
      <c r="E61" s="412">
        <v>7.3052706000000001</v>
      </c>
      <c r="F61" s="412">
        <v>2.8121645200000005</v>
      </c>
      <c r="G61" s="412">
        <v>0.29641491999999997</v>
      </c>
      <c r="H61" s="412">
        <v>3.0938829800000005</v>
      </c>
      <c r="I61" s="412">
        <v>6.9265687000000025</v>
      </c>
      <c r="J61" s="412">
        <v>2.0345914100000004</v>
      </c>
      <c r="K61" s="412">
        <v>4.6074267900000008</v>
      </c>
      <c r="L61" s="412">
        <v>3.8815761499999986</v>
      </c>
      <c r="M61" s="412">
        <v>11.083739430000001</v>
      </c>
      <c r="N61" s="412">
        <v>6.8465428000000008</v>
      </c>
      <c r="O61" s="412">
        <v>8.431311749999999</v>
      </c>
      <c r="P61" s="412">
        <v>9.5532295700000009</v>
      </c>
      <c r="Q61" s="412">
        <v>13.045837870000003</v>
      </c>
      <c r="R61" s="412">
        <v>22.838171709999994</v>
      </c>
      <c r="S61" s="412">
        <v>12.095341549999995</v>
      </c>
      <c r="T61" s="412">
        <v>8.5169790500000015</v>
      </c>
      <c r="U61" s="412">
        <v>6.3738735799999988</v>
      </c>
      <c r="V61" s="412">
        <v>7.3399792699999997</v>
      </c>
      <c r="W61" s="488">
        <v>11.9460447</v>
      </c>
      <c r="X61" s="488">
        <v>6.7183736100000004</v>
      </c>
    </row>
    <row r="62" spans="1:24" ht="13">
      <c r="A62" s="411" t="s">
        <v>129</v>
      </c>
      <c r="B62" s="412">
        <v>80.672448916999997</v>
      </c>
      <c r="C62" s="412">
        <v>77.047678560000023</v>
      </c>
      <c r="D62" s="412">
        <v>76.674541750000003</v>
      </c>
      <c r="E62" s="412">
        <v>78.83406411</v>
      </c>
      <c r="F62" s="412">
        <v>79.497141699999986</v>
      </c>
      <c r="G62" s="412">
        <v>69.110590639999998</v>
      </c>
      <c r="H62" s="412">
        <v>35.673081889999992</v>
      </c>
      <c r="I62" s="412">
        <v>38.499833389999999</v>
      </c>
      <c r="J62" s="412">
        <v>23.815913999999996</v>
      </c>
      <c r="K62" s="412">
        <v>34.152178720000002</v>
      </c>
      <c r="L62" s="412">
        <v>28.280005409999998</v>
      </c>
      <c r="M62" s="412">
        <v>54.030286000000004</v>
      </c>
      <c r="N62" s="412">
        <v>42.402525399999995</v>
      </c>
      <c r="O62" s="412">
        <v>77.100628739999976</v>
      </c>
      <c r="P62" s="412">
        <v>51.060913939999999</v>
      </c>
      <c r="Q62" s="412">
        <v>41.169536209999997</v>
      </c>
      <c r="R62" s="412">
        <v>44.452244280000009</v>
      </c>
      <c r="S62" s="412">
        <v>49.503043960000007</v>
      </c>
      <c r="T62" s="412">
        <v>51.477447549999994</v>
      </c>
      <c r="U62" s="412">
        <v>54.101758769999982</v>
      </c>
      <c r="V62" s="412">
        <v>48.968419220000001</v>
      </c>
      <c r="W62" s="412">
        <v>53.953218630000002</v>
      </c>
      <c r="X62" s="412">
        <v>48.401957089999996</v>
      </c>
    </row>
    <row r="63" spans="1:24" ht="13">
      <c r="A63" s="411" t="s">
        <v>130</v>
      </c>
      <c r="B63" s="412">
        <v>47.337668092000008</v>
      </c>
      <c r="C63" s="412">
        <v>36.341054103000005</v>
      </c>
      <c r="D63" s="412">
        <v>37.028558990000001</v>
      </c>
      <c r="E63" s="412">
        <v>59.077572060000008</v>
      </c>
      <c r="F63" s="412">
        <v>51.598476130000009</v>
      </c>
      <c r="G63" s="412">
        <v>50.652674890000007</v>
      </c>
      <c r="H63" s="412">
        <v>47.548404589999997</v>
      </c>
      <c r="I63" s="412">
        <v>52.589975349999996</v>
      </c>
      <c r="J63" s="412">
        <v>64.674949900000016</v>
      </c>
      <c r="K63" s="412">
        <v>60.235020739999989</v>
      </c>
      <c r="L63" s="412">
        <v>51.535233349999999</v>
      </c>
      <c r="M63" s="412">
        <v>68.40125316999999</v>
      </c>
      <c r="N63" s="412">
        <v>79.117724519999996</v>
      </c>
      <c r="O63" s="412">
        <v>74.504454380000027</v>
      </c>
      <c r="P63" s="412">
        <v>77.729128380000006</v>
      </c>
      <c r="Q63" s="412">
        <v>77.636379439999985</v>
      </c>
      <c r="R63" s="412">
        <v>79.516263379999984</v>
      </c>
      <c r="S63" s="412">
        <v>90.555178590000011</v>
      </c>
      <c r="T63" s="412">
        <v>90.629026379999985</v>
      </c>
      <c r="U63" s="412">
        <v>96.232947150000001</v>
      </c>
      <c r="V63" s="412">
        <v>117.59997913999999</v>
      </c>
      <c r="W63" s="412">
        <v>120.21304431999998</v>
      </c>
      <c r="X63" s="412">
        <v>98.839239399999997</v>
      </c>
    </row>
    <row r="64" spans="1:24" ht="13.5" thickBot="1">
      <c r="A64" s="413" t="s">
        <v>131</v>
      </c>
      <c r="B64" s="414">
        <v>13.667948250999999</v>
      </c>
      <c r="C64" s="414">
        <v>14.736122253999998</v>
      </c>
      <c r="D64" s="414">
        <v>7.4776356399999999</v>
      </c>
      <c r="E64" s="414">
        <v>8.4155666099999991</v>
      </c>
      <c r="F64" s="414">
        <v>13.84986035</v>
      </c>
      <c r="G64" s="414">
        <v>15.205984539999999</v>
      </c>
      <c r="H64" s="414">
        <v>9.7535952799999972</v>
      </c>
      <c r="I64" s="414">
        <v>14.954326050000001</v>
      </c>
      <c r="J64" s="414">
        <v>20.895099040000005</v>
      </c>
      <c r="K64" s="414">
        <v>11.610999330000004</v>
      </c>
      <c r="L64" s="414">
        <v>8.4455828000000004</v>
      </c>
      <c r="M64" s="414">
        <v>8.7496379099999988</v>
      </c>
      <c r="N64" s="414">
        <v>9.3427851500000028</v>
      </c>
      <c r="O64" s="414">
        <v>10.773765430000003</v>
      </c>
      <c r="P64" s="414">
        <v>10.243273760000003</v>
      </c>
      <c r="Q64" s="414">
        <v>7.0812307300000006</v>
      </c>
      <c r="R64" s="414">
        <v>7.0368753399999981</v>
      </c>
      <c r="S64" s="414">
        <v>10.770285539999998</v>
      </c>
      <c r="T64" s="414">
        <v>7.3016171599999984</v>
      </c>
      <c r="U64" s="414">
        <v>10.07890445</v>
      </c>
      <c r="V64" s="412">
        <v>9.4191459399999999</v>
      </c>
      <c r="W64" s="412">
        <v>9.6281629099999986</v>
      </c>
      <c r="X64" s="412">
        <v>6.1174527400000009</v>
      </c>
    </row>
    <row r="65" spans="1:24" ht="13.5" thickBot="1">
      <c r="A65" s="415"/>
      <c r="B65" s="415"/>
      <c r="C65" s="416"/>
      <c r="D65" s="416"/>
      <c r="E65" s="416"/>
      <c r="F65" s="416"/>
      <c r="G65" s="416"/>
      <c r="H65" s="416"/>
      <c r="I65" s="416"/>
      <c r="J65" s="416"/>
      <c r="K65" s="416"/>
      <c r="L65" s="416"/>
      <c r="M65" s="416"/>
      <c r="N65" s="416"/>
      <c r="O65" s="416"/>
      <c r="P65" s="416"/>
      <c r="Q65" s="416"/>
      <c r="R65" s="416"/>
      <c r="S65" s="416"/>
      <c r="T65" s="416"/>
      <c r="U65" s="416"/>
      <c r="V65" s="416"/>
      <c r="W65" s="416"/>
      <c r="X65" s="416"/>
    </row>
    <row r="66" spans="1:24" ht="13.5" thickBot="1">
      <c r="A66" s="417" t="s">
        <v>132</v>
      </c>
      <c r="B66" s="418">
        <f t="shared" ref="B66:U66" si="3">SUM(B61:B64)</f>
        <v>147.713321936</v>
      </c>
      <c r="C66" s="418">
        <f t="shared" si="3"/>
        <v>131.88652775100002</v>
      </c>
      <c r="D66" s="418">
        <f t="shared" si="3"/>
        <v>127.73711841000001</v>
      </c>
      <c r="E66" s="418">
        <f t="shared" si="3"/>
        <v>153.63247338000002</v>
      </c>
      <c r="F66" s="418">
        <f t="shared" si="3"/>
        <v>147.75764269999999</v>
      </c>
      <c r="G66" s="418">
        <f t="shared" si="3"/>
        <v>135.26566499</v>
      </c>
      <c r="H66" s="418">
        <f t="shared" si="3"/>
        <v>96.068964739999998</v>
      </c>
      <c r="I66" s="418">
        <f t="shared" si="3"/>
        <v>112.97070349000001</v>
      </c>
      <c r="J66" s="418">
        <f t="shared" si="3"/>
        <v>111.42055435000002</v>
      </c>
      <c r="K66" s="418">
        <f t="shared" si="3"/>
        <v>110.60562557999998</v>
      </c>
      <c r="L66" s="418">
        <f t="shared" si="3"/>
        <v>92.142397709999997</v>
      </c>
      <c r="M66" s="418">
        <f t="shared" si="3"/>
        <v>142.26491650999998</v>
      </c>
      <c r="N66" s="418">
        <f t="shared" si="3"/>
        <v>137.70957786999998</v>
      </c>
      <c r="O66" s="418">
        <f t="shared" si="3"/>
        <v>170.81016030000001</v>
      </c>
      <c r="P66" s="418">
        <f t="shared" si="3"/>
        <v>148.58654565000001</v>
      </c>
      <c r="Q66" s="418">
        <f t="shared" si="3"/>
        <v>138.93298424999998</v>
      </c>
      <c r="R66" s="418">
        <f t="shared" si="3"/>
        <v>153.84355470999998</v>
      </c>
      <c r="S66" s="418">
        <f t="shared" si="3"/>
        <v>162.92384964000001</v>
      </c>
      <c r="T66" s="418">
        <f t="shared" si="3"/>
        <v>157.92507013999997</v>
      </c>
      <c r="U66" s="418">
        <f t="shared" si="3"/>
        <v>166.78748395</v>
      </c>
      <c r="V66" s="418">
        <f>SUM(V61:V65)</f>
        <v>183.32752356999998</v>
      </c>
      <c r="W66" s="418">
        <f>SUM(W61:W65)</f>
        <v>195.74047055999998</v>
      </c>
      <c r="X66" s="418">
        <f>SUM(X61:X65)</f>
        <v>160.07702284000001</v>
      </c>
    </row>
    <row r="67" spans="1:24">
      <c r="A67" s="502" t="s">
        <v>310</v>
      </c>
      <c r="B67" s="502"/>
      <c r="C67" s="502"/>
      <c r="D67" s="502"/>
      <c r="E67" s="502"/>
    </row>
    <row r="68" spans="1:24">
      <c r="A68" s="321" t="s">
        <v>239</v>
      </c>
    </row>
    <row r="69" spans="1:24">
      <c r="A69" s="321"/>
    </row>
    <row r="71" spans="1:24" ht="20">
      <c r="A71" s="660" t="s">
        <v>177</v>
      </c>
      <c r="B71" s="661"/>
      <c r="C71" s="661"/>
      <c r="D71" s="661"/>
      <c r="E71" s="661"/>
      <c r="F71" s="661"/>
      <c r="G71" s="661"/>
      <c r="H71" s="661"/>
      <c r="I71" s="661"/>
      <c r="J71" s="661"/>
      <c r="K71" s="661"/>
      <c r="L71" s="661"/>
      <c r="M71" s="661"/>
      <c r="N71" s="661"/>
      <c r="O71" s="661"/>
      <c r="P71" s="661"/>
      <c r="Q71" s="661"/>
      <c r="R71" s="661"/>
      <c r="S71" s="661"/>
      <c r="T71" s="661"/>
      <c r="U71" s="661"/>
      <c r="V71" s="661"/>
      <c r="W71" s="661"/>
      <c r="X71" s="661"/>
    </row>
    <row r="72" spans="1:24" ht="14.5" thickBot="1">
      <c r="A72" s="408"/>
      <c r="B72" s="409">
        <v>1999</v>
      </c>
      <c r="C72" s="409">
        <v>2000</v>
      </c>
      <c r="D72" s="409">
        <v>2001</v>
      </c>
      <c r="E72" s="409">
        <v>2002</v>
      </c>
      <c r="F72" s="409">
        <v>2003</v>
      </c>
      <c r="G72" s="409">
        <v>2004</v>
      </c>
      <c r="H72" s="409">
        <v>2005</v>
      </c>
      <c r="I72" s="409">
        <v>2006</v>
      </c>
      <c r="J72" s="409">
        <v>2007</v>
      </c>
      <c r="K72" s="409">
        <v>2008</v>
      </c>
      <c r="L72" s="409">
        <v>2009</v>
      </c>
      <c r="M72" s="409">
        <v>2010</v>
      </c>
      <c r="N72" s="409">
        <v>2011</v>
      </c>
      <c r="O72" s="409">
        <v>2012</v>
      </c>
      <c r="P72" s="409">
        <v>2013</v>
      </c>
      <c r="Q72" s="409">
        <v>2014</v>
      </c>
      <c r="R72" s="409">
        <v>2015</v>
      </c>
      <c r="S72" s="409">
        <v>2016</v>
      </c>
      <c r="T72" s="409">
        <v>2017</v>
      </c>
      <c r="U72" s="409">
        <v>2018</v>
      </c>
      <c r="V72" s="409">
        <v>2019</v>
      </c>
      <c r="W72" s="409">
        <v>2020</v>
      </c>
      <c r="X72" s="501" t="s">
        <v>311</v>
      </c>
    </row>
    <row r="73" spans="1:24" ht="13" customHeight="1" thickBot="1">
      <c r="A73" s="410" t="s">
        <v>86</v>
      </c>
      <c r="B73" s="666" t="s">
        <v>244</v>
      </c>
      <c r="C73" s="667"/>
      <c r="D73" s="667"/>
      <c r="E73" s="667"/>
      <c r="F73" s="667"/>
      <c r="G73" s="667"/>
      <c r="H73" s="667"/>
      <c r="I73" s="667"/>
      <c r="J73" s="667"/>
      <c r="K73" s="667"/>
      <c r="L73" s="667"/>
      <c r="M73" s="667"/>
      <c r="N73" s="667"/>
      <c r="O73" s="667"/>
      <c r="P73" s="667"/>
      <c r="Q73" s="667"/>
      <c r="R73" s="667"/>
      <c r="S73" s="667"/>
      <c r="T73" s="667"/>
      <c r="U73" s="667"/>
      <c r="V73" s="667"/>
      <c r="W73" s="667"/>
      <c r="X73" s="667"/>
    </row>
    <row r="74" spans="1:24" ht="13">
      <c r="A74" s="411" t="s">
        <v>128</v>
      </c>
      <c r="B74" s="507">
        <v>0.20839435499999998</v>
      </c>
      <c r="C74" s="412">
        <v>4.0406844000000004E-2</v>
      </c>
      <c r="D74" s="412">
        <v>2.5909599999999998E-2</v>
      </c>
      <c r="E74" s="412">
        <v>1.1047439999999999E-2</v>
      </c>
      <c r="F74" s="412">
        <v>6.2286569999999992E-2</v>
      </c>
      <c r="G74" s="412">
        <v>3.9310680000000001E-2</v>
      </c>
      <c r="H74" s="412">
        <v>0.16055148999999999</v>
      </c>
      <c r="I74" s="412">
        <v>7.1021389999999976E-2</v>
      </c>
      <c r="J74" s="412">
        <v>5.0901099999999998E-2</v>
      </c>
      <c r="K74" s="412">
        <v>0.65238678000000005</v>
      </c>
      <c r="L74" s="412">
        <v>0.93540401999999978</v>
      </c>
      <c r="M74" s="412">
        <v>0.25325871999999999</v>
      </c>
      <c r="N74" s="412">
        <v>0.20672327000000001</v>
      </c>
      <c r="O74" s="412">
        <v>9.187509000000002E-2</v>
      </c>
      <c r="P74" s="412">
        <v>0.36520651999999992</v>
      </c>
      <c r="Q74" s="412">
        <v>0.40642926000000001</v>
      </c>
      <c r="R74" s="412">
        <v>0.51117378000000002</v>
      </c>
      <c r="S74" s="412">
        <v>0.16524461999999998</v>
      </c>
      <c r="T74" s="412">
        <v>7.3020910000000008E-2</v>
      </c>
      <c r="U74" s="412">
        <v>3.3887889999999997E-2</v>
      </c>
      <c r="V74" s="412">
        <v>6.7307199999999984E-2</v>
      </c>
      <c r="W74" s="412">
        <v>3.423768E-2</v>
      </c>
      <c r="X74" s="412">
        <v>6.7604940000000016E-2</v>
      </c>
    </row>
    <row r="75" spans="1:24" ht="13">
      <c r="A75" s="411" t="s">
        <v>129</v>
      </c>
      <c r="B75" s="412">
        <v>1.7655721130000002</v>
      </c>
      <c r="C75" s="412">
        <v>1.1255982100000002</v>
      </c>
      <c r="D75" s="412">
        <v>3.3873483899999997</v>
      </c>
      <c r="E75" s="412">
        <v>3.9462614799999995</v>
      </c>
      <c r="F75" s="412">
        <v>5.068869509999999</v>
      </c>
      <c r="G75" s="412">
        <v>5.3395984999999992</v>
      </c>
      <c r="H75" s="412">
        <v>1.1921794399999996</v>
      </c>
      <c r="I75" s="412">
        <v>5.1902699999999996E-2</v>
      </c>
      <c r="J75" s="412">
        <v>8.8887810000000012E-2</v>
      </c>
      <c r="K75" s="412">
        <v>5.0781450000000013E-2</v>
      </c>
      <c r="L75" s="412">
        <v>6.492268000000001E-2</v>
      </c>
      <c r="M75" s="412">
        <v>4.3576850000000007E-2</v>
      </c>
      <c r="N75" s="412">
        <v>5.3057799999999995E-2</v>
      </c>
      <c r="O75" s="412">
        <v>0.91646550999999987</v>
      </c>
      <c r="P75" s="412">
        <v>0.91239287000000002</v>
      </c>
      <c r="Q75" s="412">
        <v>0.19162156000000002</v>
      </c>
      <c r="R75" s="412">
        <v>0.25789017000000003</v>
      </c>
      <c r="S75" s="412">
        <v>0.16481142000000004</v>
      </c>
      <c r="T75" s="412">
        <v>0.15418181</v>
      </c>
      <c r="U75" s="412">
        <v>0.14839972000000004</v>
      </c>
      <c r="V75" s="412">
        <v>0.13971195999999994</v>
      </c>
      <c r="W75" s="412">
        <v>0.59482849999999965</v>
      </c>
      <c r="X75" s="412">
        <v>0.59172998000000021</v>
      </c>
    </row>
    <row r="76" spans="1:24" ht="13">
      <c r="A76" s="411" t="s">
        <v>130</v>
      </c>
      <c r="B76" s="412">
        <v>1.73092435</v>
      </c>
      <c r="C76" s="412">
        <v>2.9515539579999999</v>
      </c>
      <c r="D76" s="412">
        <v>4.9136655499999993</v>
      </c>
      <c r="E76" s="412">
        <v>6.07248024</v>
      </c>
      <c r="F76" s="412">
        <v>6.6885112800000002</v>
      </c>
      <c r="G76" s="412">
        <v>7.6262718699999974</v>
      </c>
      <c r="H76" s="412">
        <v>7.7650832299999983</v>
      </c>
      <c r="I76" s="412">
        <v>9.8065209100000033</v>
      </c>
      <c r="J76" s="412">
        <v>22.357032009999998</v>
      </c>
      <c r="K76" s="412">
        <v>15.049225520000004</v>
      </c>
      <c r="L76" s="412">
        <v>9.896281329999999</v>
      </c>
      <c r="M76" s="412">
        <v>19.979608629999998</v>
      </c>
      <c r="N76" s="412">
        <v>22.668746080000005</v>
      </c>
      <c r="O76" s="412">
        <v>18.923030840000003</v>
      </c>
      <c r="P76" s="412">
        <v>26.026801979999998</v>
      </c>
      <c r="Q76" s="412">
        <v>23.011819630000005</v>
      </c>
      <c r="R76" s="412">
        <v>15.612100009999999</v>
      </c>
      <c r="S76" s="412">
        <v>13.664338640000002</v>
      </c>
      <c r="T76" s="412">
        <v>8.9761160699999998</v>
      </c>
      <c r="U76" s="412">
        <v>10.174367219999997</v>
      </c>
      <c r="V76" s="412">
        <v>9.2798300600000019</v>
      </c>
      <c r="W76" s="412">
        <v>11.138476500000001</v>
      </c>
      <c r="X76" s="412">
        <v>9.0521843999999998</v>
      </c>
    </row>
    <row r="77" spans="1:24" ht="13.5" thickBot="1">
      <c r="A77" s="413" t="s">
        <v>131</v>
      </c>
      <c r="B77" s="414">
        <v>0.95741497499999995</v>
      </c>
      <c r="C77" s="414">
        <v>1.9121050160000004</v>
      </c>
      <c r="D77" s="414">
        <v>0.92882449999999994</v>
      </c>
      <c r="E77" s="414">
        <v>1.1484236900000002</v>
      </c>
      <c r="F77" s="414">
        <v>2.9278727999999998</v>
      </c>
      <c r="G77" s="414">
        <v>2.0619816699999998</v>
      </c>
      <c r="H77" s="414">
        <v>1.35596582</v>
      </c>
      <c r="I77" s="414">
        <v>2.3677593799999999</v>
      </c>
      <c r="J77" s="414">
        <v>5.3993084399999987</v>
      </c>
      <c r="K77" s="414">
        <v>3.0886815400000005</v>
      </c>
      <c r="L77" s="414">
        <v>2.00081468</v>
      </c>
      <c r="M77" s="414">
        <v>1.37233559</v>
      </c>
      <c r="N77" s="414">
        <v>1.2485306300000001</v>
      </c>
      <c r="O77" s="414">
        <v>1.2898598999999999</v>
      </c>
      <c r="P77" s="414">
        <v>1.4250723499999998</v>
      </c>
      <c r="Q77" s="414">
        <v>1.3015575699999999</v>
      </c>
      <c r="R77" s="414">
        <v>1.45568151</v>
      </c>
      <c r="S77" s="414">
        <v>3.6745573600000001</v>
      </c>
      <c r="T77" s="414">
        <v>0.40395871000000005</v>
      </c>
      <c r="U77" s="414">
        <v>0.97338754999999966</v>
      </c>
      <c r="V77" s="414">
        <v>1.4523535899999998</v>
      </c>
      <c r="W77" s="414">
        <v>1.5991894400000004</v>
      </c>
      <c r="X77" s="414">
        <v>0.73495818000000002</v>
      </c>
    </row>
    <row r="78" spans="1:24" ht="13.5" thickBot="1">
      <c r="A78" s="415"/>
      <c r="B78" s="415"/>
      <c r="C78" s="416"/>
      <c r="D78" s="416"/>
      <c r="E78" s="416"/>
      <c r="F78" s="416"/>
      <c r="G78" s="416"/>
      <c r="H78" s="416"/>
      <c r="I78" s="416"/>
      <c r="J78" s="416"/>
      <c r="K78" s="416"/>
      <c r="L78" s="416"/>
      <c r="M78" s="416"/>
      <c r="N78" s="416"/>
      <c r="O78" s="416"/>
      <c r="P78" s="416"/>
      <c r="Q78" s="416"/>
      <c r="R78" s="416"/>
      <c r="S78" s="416"/>
      <c r="T78" s="416"/>
      <c r="U78" s="416"/>
      <c r="V78" s="416"/>
      <c r="W78" s="416"/>
      <c r="X78" s="416"/>
    </row>
    <row r="79" spans="1:24" ht="13.5" thickBot="1">
      <c r="A79" s="417" t="s">
        <v>132</v>
      </c>
      <c r="B79" s="418">
        <f t="shared" ref="B79:X79" si="4">SUM(B74:B77)</f>
        <v>4.6623057929999998</v>
      </c>
      <c r="C79" s="418">
        <f t="shared" si="4"/>
        <v>6.0296640280000009</v>
      </c>
      <c r="D79" s="418">
        <f t="shared" si="4"/>
        <v>9.2557480399999985</v>
      </c>
      <c r="E79" s="418">
        <f t="shared" si="4"/>
        <v>11.17821285</v>
      </c>
      <c r="F79" s="418">
        <f t="shared" si="4"/>
        <v>14.74754016</v>
      </c>
      <c r="G79" s="418">
        <f t="shared" si="4"/>
        <v>15.067162719999997</v>
      </c>
      <c r="H79" s="418">
        <f t="shared" si="4"/>
        <v>10.473779979999998</v>
      </c>
      <c r="I79" s="418">
        <f t="shared" si="4"/>
        <v>12.297204380000004</v>
      </c>
      <c r="J79" s="418">
        <f t="shared" si="4"/>
        <v>27.896129359999996</v>
      </c>
      <c r="K79" s="418">
        <f t="shared" si="4"/>
        <v>18.841075290000003</v>
      </c>
      <c r="L79" s="418">
        <f t="shared" si="4"/>
        <v>12.897422709999999</v>
      </c>
      <c r="M79" s="418">
        <f t="shared" si="4"/>
        <v>21.648779789999995</v>
      </c>
      <c r="N79" s="418">
        <f t="shared" si="4"/>
        <v>24.177057780000005</v>
      </c>
      <c r="O79" s="418">
        <f t="shared" si="4"/>
        <v>21.221231340000003</v>
      </c>
      <c r="P79" s="418">
        <f t="shared" si="4"/>
        <v>28.729473719999998</v>
      </c>
      <c r="Q79" s="418">
        <f t="shared" si="4"/>
        <v>24.911428020000006</v>
      </c>
      <c r="R79" s="418">
        <f t="shared" si="4"/>
        <v>17.83684547</v>
      </c>
      <c r="S79" s="418">
        <f t="shared" si="4"/>
        <v>17.668952040000004</v>
      </c>
      <c r="T79" s="418">
        <f t="shared" si="4"/>
        <v>9.6072774999999986</v>
      </c>
      <c r="U79" s="418">
        <f t="shared" si="4"/>
        <v>11.330042379999997</v>
      </c>
      <c r="V79" s="418">
        <f t="shared" si="4"/>
        <v>10.939202810000001</v>
      </c>
      <c r="W79" s="418">
        <f t="shared" si="4"/>
        <v>13.366732120000002</v>
      </c>
      <c r="X79" s="418">
        <f t="shared" si="4"/>
        <v>10.4464775</v>
      </c>
    </row>
    <row r="80" spans="1:24">
      <c r="A80" s="502" t="s">
        <v>310</v>
      </c>
      <c r="B80" s="502"/>
      <c r="C80" s="502"/>
      <c r="D80" s="502"/>
      <c r="E80" s="502"/>
    </row>
    <row r="81" spans="1:24">
      <c r="A81" s="321" t="s">
        <v>239</v>
      </c>
      <c r="W81" s="20"/>
      <c r="X81" s="20"/>
    </row>
  </sheetData>
  <mergeCells count="12">
    <mergeCell ref="A56:X56"/>
    <mergeCell ref="A58:X58"/>
    <mergeCell ref="A71:X71"/>
    <mergeCell ref="B60:V60"/>
    <mergeCell ref="B73:X73"/>
    <mergeCell ref="B8:V8"/>
    <mergeCell ref="A53:V53"/>
    <mergeCell ref="A1:X1"/>
    <mergeCell ref="A4:X4"/>
    <mergeCell ref="A6:X6"/>
    <mergeCell ref="A19:X19"/>
    <mergeCell ref="B21:X21"/>
  </mergeCells>
  <pageMargins left="0.7" right="0.7" top="0.75" bottom="0.75" header="0.3" footer="0.3"/>
  <pageSetup paperSize="9" scale="3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8"/>
  <sheetViews>
    <sheetView view="pageBreakPreview" zoomScale="60" zoomScaleNormal="100" workbookViewId="0">
      <selection activeCell="O19" sqref="O19"/>
    </sheetView>
  </sheetViews>
  <sheetFormatPr defaultRowHeight="12.5"/>
  <cols>
    <col min="1" max="1" width="3.54296875" customWidth="1"/>
    <col min="2" max="2" width="21" customWidth="1"/>
    <col min="3" max="12" width="14.1796875" customWidth="1"/>
  </cols>
  <sheetData>
    <row r="1" spans="2:13" ht="61.5" customHeight="1">
      <c r="B1" s="654" t="s">
        <v>187</v>
      </c>
      <c r="C1" s="583"/>
      <c r="D1" s="583"/>
      <c r="E1" s="583"/>
      <c r="F1" s="583"/>
      <c r="G1" s="583"/>
      <c r="H1" s="583"/>
      <c r="I1" s="583"/>
      <c r="J1" s="583"/>
      <c r="K1" s="583"/>
      <c r="L1" s="166" t="s">
        <v>108</v>
      </c>
    </row>
    <row r="2" spans="2:13">
      <c r="B2" s="14"/>
      <c r="C2" s="14"/>
      <c r="D2" s="14"/>
      <c r="E2" s="14"/>
      <c r="F2" s="14"/>
      <c r="G2" s="14"/>
      <c r="H2" s="14"/>
      <c r="I2" s="14"/>
      <c r="J2" s="14"/>
      <c r="K2" s="14"/>
      <c r="L2" s="14"/>
      <c r="M2" s="2"/>
    </row>
    <row r="3" spans="2:13" ht="25.5" customHeight="1">
      <c r="B3" s="605" t="s">
        <v>101</v>
      </c>
      <c r="C3" s="606"/>
      <c r="D3" s="606"/>
      <c r="E3" s="606"/>
      <c r="F3" s="606"/>
      <c r="G3" s="606"/>
      <c r="H3" s="606"/>
      <c r="I3" s="606"/>
      <c r="J3" s="606"/>
      <c r="K3" s="606"/>
      <c r="L3" s="618"/>
    </row>
    <row r="4" spans="2:13" ht="19.5" customHeight="1">
      <c r="B4" s="51"/>
      <c r="C4" s="262">
        <v>1997</v>
      </c>
      <c r="D4" s="262">
        <v>1998</v>
      </c>
      <c r="E4" s="262">
        <v>1999</v>
      </c>
      <c r="F4" s="262">
        <v>2000</v>
      </c>
      <c r="G4" s="262">
        <v>2001</v>
      </c>
      <c r="H4" s="263">
        <v>2002</v>
      </c>
      <c r="I4" s="262">
        <v>2003</v>
      </c>
      <c r="J4" s="263">
        <v>2004</v>
      </c>
      <c r="K4" s="262">
        <v>2005</v>
      </c>
      <c r="L4" s="263">
        <v>2006</v>
      </c>
    </row>
    <row r="5" spans="2:13" ht="16.5" customHeight="1">
      <c r="B5" s="50" t="s">
        <v>86</v>
      </c>
      <c r="C5" s="650" t="s">
        <v>79</v>
      </c>
      <c r="D5" s="650"/>
      <c r="E5" s="650"/>
      <c r="F5" s="650"/>
      <c r="G5" s="650"/>
      <c r="H5" s="650"/>
      <c r="I5" s="650"/>
      <c r="J5" s="650"/>
      <c r="K5" s="650"/>
      <c r="L5" s="653"/>
    </row>
    <row r="6" spans="2:13" ht="17.149999999999999" customHeight="1">
      <c r="B6" s="171" t="s">
        <v>128</v>
      </c>
      <c r="C6" s="191">
        <v>343.13</v>
      </c>
      <c r="D6" s="192">
        <v>292.81</v>
      </c>
      <c r="E6" s="192">
        <v>345.98</v>
      </c>
      <c r="F6" s="192">
        <v>84.08</v>
      </c>
      <c r="G6" s="192">
        <v>54.96</v>
      </c>
      <c r="H6" s="192">
        <v>45.87</v>
      </c>
      <c r="I6" s="192">
        <v>67.89</v>
      </c>
      <c r="J6" s="192">
        <v>209.87</v>
      </c>
      <c r="K6" s="192">
        <v>122.57</v>
      </c>
      <c r="L6" s="193">
        <v>87.31</v>
      </c>
    </row>
    <row r="7" spans="2:13" ht="17.149999999999999" customHeight="1">
      <c r="B7" s="171" t="s">
        <v>129</v>
      </c>
      <c r="C7" s="194">
        <v>280.33999999999997</v>
      </c>
      <c r="D7" s="195">
        <v>392.49</v>
      </c>
      <c r="E7" s="182">
        <v>1204.17</v>
      </c>
      <c r="F7" s="195">
        <v>554.70000000000005</v>
      </c>
      <c r="G7" s="182">
        <v>1122.67</v>
      </c>
      <c r="H7" s="182">
        <v>1349.07</v>
      </c>
      <c r="I7" s="182">
        <v>1148.8800000000001</v>
      </c>
      <c r="J7" s="182">
        <v>3807.78</v>
      </c>
      <c r="K7" s="182">
        <v>1707.87</v>
      </c>
      <c r="L7" s="187">
        <v>2077.37</v>
      </c>
    </row>
    <row r="8" spans="2:13" ht="37.5" customHeight="1">
      <c r="B8" s="70" t="s">
        <v>130</v>
      </c>
      <c r="C8" s="186">
        <v>4228.54</v>
      </c>
      <c r="D8" s="182">
        <v>6029.94</v>
      </c>
      <c r="E8" s="182">
        <v>6331.44</v>
      </c>
      <c r="F8" s="182">
        <v>3760.18</v>
      </c>
      <c r="G8" s="182">
        <v>2488.77</v>
      </c>
      <c r="H8" s="182">
        <v>1188.0999999999999</v>
      </c>
      <c r="I8" s="182">
        <v>1590.44</v>
      </c>
      <c r="J8" s="182">
        <v>1776.32</v>
      </c>
      <c r="K8" s="182">
        <v>1866.56</v>
      </c>
      <c r="L8" s="187">
        <v>1295.51</v>
      </c>
    </row>
    <row r="9" spans="2:13" ht="17.149999999999999" customHeight="1">
      <c r="B9" s="171" t="s">
        <v>131</v>
      </c>
      <c r="C9" s="203">
        <v>12746.71</v>
      </c>
      <c r="D9" s="204">
        <v>690.72</v>
      </c>
      <c r="E9" s="205">
        <v>1282.25</v>
      </c>
      <c r="F9" s="205">
        <v>2150.12</v>
      </c>
      <c r="G9" s="205">
        <v>2078.3000000000002</v>
      </c>
      <c r="H9" s="205">
        <v>1173.96</v>
      </c>
      <c r="I9" s="204">
        <v>631.36</v>
      </c>
      <c r="J9" s="204">
        <v>851.7</v>
      </c>
      <c r="K9" s="205">
        <v>1171.7</v>
      </c>
      <c r="L9" s="187">
        <v>1297.23</v>
      </c>
    </row>
    <row r="10" spans="2:13" ht="17.149999999999999" customHeight="1">
      <c r="B10" s="114" t="s">
        <v>132</v>
      </c>
      <c r="C10" s="206">
        <f t="shared" ref="C10:L10" si="0">SUM(C6:C9)</f>
        <v>17598.72</v>
      </c>
      <c r="D10" s="207">
        <f t="shared" si="0"/>
        <v>7405.96</v>
      </c>
      <c r="E10" s="207">
        <f t="shared" si="0"/>
        <v>9163.84</v>
      </c>
      <c r="F10" s="207">
        <f t="shared" si="0"/>
        <v>6549.08</v>
      </c>
      <c r="G10" s="207">
        <f t="shared" si="0"/>
        <v>5744.7000000000007</v>
      </c>
      <c r="H10" s="207">
        <f t="shared" si="0"/>
        <v>3757</v>
      </c>
      <c r="I10" s="207">
        <f t="shared" si="0"/>
        <v>3438.57</v>
      </c>
      <c r="J10" s="207">
        <f t="shared" si="0"/>
        <v>6645.67</v>
      </c>
      <c r="K10" s="207">
        <f t="shared" si="0"/>
        <v>4868.7</v>
      </c>
      <c r="L10" s="208">
        <f t="shared" si="0"/>
        <v>4757.42</v>
      </c>
    </row>
    <row r="11" spans="2:13" ht="15" customHeight="1">
      <c r="B11" s="48" t="s">
        <v>76</v>
      </c>
      <c r="L11" s="49"/>
    </row>
    <row r="12" spans="2:13">
      <c r="B12" s="190" t="s">
        <v>133</v>
      </c>
      <c r="L12" s="2"/>
    </row>
    <row r="14" spans="2:13" ht="25.5" customHeight="1">
      <c r="B14" s="605" t="s">
        <v>102</v>
      </c>
      <c r="C14" s="606"/>
      <c r="D14" s="606"/>
      <c r="E14" s="606"/>
      <c r="F14" s="606"/>
      <c r="G14" s="606"/>
      <c r="H14" s="606"/>
      <c r="I14" s="606"/>
      <c r="J14" s="606"/>
      <c r="K14" s="606"/>
      <c r="L14" s="606"/>
    </row>
    <row r="15" spans="2:13" ht="19.5" customHeight="1">
      <c r="B15" s="51"/>
      <c r="C15" s="262">
        <v>1997</v>
      </c>
      <c r="D15" s="262">
        <v>1998</v>
      </c>
      <c r="E15" s="262">
        <v>1999</v>
      </c>
      <c r="F15" s="262">
        <v>2000</v>
      </c>
      <c r="G15" s="262">
        <v>2001</v>
      </c>
      <c r="H15" s="263">
        <v>2002</v>
      </c>
      <c r="I15" s="262">
        <v>2003</v>
      </c>
      <c r="J15" s="263">
        <v>2004</v>
      </c>
      <c r="K15" s="262">
        <v>2005</v>
      </c>
      <c r="L15" s="263">
        <v>2006</v>
      </c>
    </row>
    <row r="16" spans="2:13" ht="16.5" customHeight="1">
      <c r="B16" s="50" t="s">
        <v>86</v>
      </c>
      <c r="C16" s="650" t="s">
        <v>79</v>
      </c>
      <c r="D16" s="650"/>
      <c r="E16" s="650"/>
      <c r="F16" s="650"/>
      <c r="G16" s="650"/>
      <c r="H16" s="650"/>
      <c r="I16" s="650"/>
      <c r="J16" s="650"/>
      <c r="K16" s="650"/>
      <c r="L16" s="653"/>
    </row>
    <row r="17" spans="2:13" ht="17.149999999999999" customHeight="1">
      <c r="B17" s="171" t="s">
        <v>128</v>
      </c>
      <c r="C17" s="191">
        <v>58.3</v>
      </c>
      <c r="D17" s="192">
        <v>10.34</v>
      </c>
      <c r="E17" s="192">
        <v>208.39</v>
      </c>
      <c r="F17" s="192">
        <v>40.409999999999997</v>
      </c>
      <c r="G17" s="192">
        <v>25.91</v>
      </c>
      <c r="H17" s="192">
        <v>11.05</v>
      </c>
      <c r="I17" s="192">
        <v>62.29</v>
      </c>
      <c r="J17" s="192">
        <v>39.31</v>
      </c>
      <c r="K17" s="192">
        <v>160.55000000000001</v>
      </c>
      <c r="L17" s="193">
        <v>71.02</v>
      </c>
      <c r="M17" s="2"/>
    </row>
    <row r="18" spans="2:13" ht="17.149999999999999" customHeight="1">
      <c r="B18" s="171" t="s">
        <v>129</v>
      </c>
      <c r="C18" s="194">
        <v>182.04</v>
      </c>
      <c r="D18" s="195">
        <v>764.8</v>
      </c>
      <c r="E18" s="182">
        <v>1765.57</v>
      </c>
      <c r="F18" s="182">
        <v>1125.5999999999999</v>
      </c>
      <c r="G18" s="182">
        <v>3387.35</v>
      </c>
      <c r="H18" s="182">
        <v>3946.26</v>
      </c>
      <c r="I18" s="182">
        <v>5068.87</v>
      </c>
      <c r="J18" s="182">
        <v>5339.6</v>
      </c>
      <c r="K18" s="182">
        <v>1192.18</v>
      </c>
      <c r="L18" s="199">
        <v>51.9</v>
      </c>
      <c r="M18" s="2"/>
    </row>
    <row r="19" spans="2:13" ht="36" customHeight="1">
      <c r="B19" s="70" t="s">
        <v>130</v>
      </c>
      <c r="C19" s="186">
        <v>2940.51</v>
      </c>
      <c r="D19" s="182">
        <v>3141.03</v>
      </c>
      <c r="E19" s="182">
        <v>1730.92</v>
      </c>
      <c r="F19" s="182">
        <v>2951.55</v>
      </c>
      <c r="G19" s="182">
        <v>4913.67</v>
      </c>
      <c r="H19" s="182">
        <v>6072.48</v>
      </c>
      <c r="I19" s="182">
        <v>6688.51</v>
      </c>
      <c r="J19" s="182">
        <v>7626.27</v>
      </c>
      <c r="K19" s="182">
        <v>7765.08</v>
      </c>
      <c r="L19" s="187">
        <v>9806.52</v>
      </c>
      <c r="M19" s="2"/>
    </row>
    <row r="20" spans="2:13" ht="26.25" customHeight="1">
      <c r="B20" s="171" t="s">
        <v>131</v>
      </c>
      <c r="C20" s="200">
        <v>608</v>
      </c>
      <c r="D20" s="197">
        <v>1223.54</v>
      </c>
      <c r="E20" s="201">
        <v>957.41</v>
      </c>
      <c r="F20" s="197">
        <v>1912.11</v>
      </c>
      <c r="G20" s="201">
        <v>928.82</v>
      </c>
      <c r="H20" s="197">
        <v>1148.42</v>
      </c>
      <c r="I20" s="197">
        <v>2927.87</v>
      </c>
      <c r="J20" s="197">
        <v>2061.98</v>
      </c>
      <c r="K20" s="197">
        <v>1355.97</v>
      </c>
      <c r="L20" s="198">
        <v>2367.7600000000002</v>
      </c>
      <c r="M20" s="2"/>
    </row>
    <row r="21" spans="2:13" ht="17.149999999999999" customHeight="1">
      <c r="B21" s="114" t="s">
        <v>132</v>
      </c>
      <c r="C21" s="52">
        <f t="shared" ref="C21:L21" si="1">SUM(C17:C20)</f>
        <v>3788.8500000000004</v>
      </c>
      <c r="D21" s="52">
        <f t="shared" si="1"/>
        <v>5139.71</v>
      </c>
      <c r="E21" s="52">
        <f t="shared" si="1"/>
        <v>4662.29</v>
      </c>
      <c r="F21" s="52">
        <f t="shared" si="1"/>
        <v>6029.67</v>
      </c>
      <c r="G21" s="52">
        <f t="shared" si="1"/>
        <v>9255.75</v>
      </c>
      <c r="H21" s="52">
        <f t="shared" si="1"/>
        <v>11178.210000000001</v>
      </c>
      <c r="I21" s="52">
        <f t="shared" si="1"/>
        <v>14747.54</v>
      </c>
      <c r="J21" s="52">
        <f t="shared" si="1"/>
        <v>15067.16</v>
      </c>
      <c r="K21" s="52">
        <f t="shared" si="1"/>
        <v>10473.779999999999</v>
      </c>
      <c r="L21" s="52">
        <f t="shared" si="1"/>
        <v>12297.2</v>
      </c>
      <c r="M21" s="53"/>
    </row>
    <row r="22" spans="2:13" ht="15" customHeight="1">
      <c r="B22" s="48" t="s">
        <v>76</v>
      </c>
      <c r="C22" s="49"/>
      <c r="D22" s="49"/>
      <c r="E22" s="49"/>
      <c r="F22" s="49"/>
      <c r="G22" s="49"/>
      <c r="H22" s="49"/>
      <c r="I22" s="49"/>
      <c r="J22" s="49"/>
      <c r="K22" s="49"/>
      <c r="L22" s="49"/>
    </row>
    <row r="23" spans="2:13" ht="15" customHeight="1">
      <c r="B23" s="163" t="s">
        <v>115</v>
      </c>
      <c r="L23" s="2"/>
    </row>
    <row r="24" spans="2:13" ht="15" customHeight="1">
      <c r="B24" s="163"/>
      <c r="L24" s="2"/>
    </row>
    <row r="25" spans="2:13" ht="25.5" customHeight="1">
      <c r="B25" s="605" t="s">
        <v>161</v>
      </c>
      <c r="C25" s="606"/>
      <c r="D25" s="606"/>
      <c r="E25" s="606"/>
      <c r="F25" s="606"/>
      <c r="G25" s="606"/>
      <c r="H25" s="606"/>
      <c r="I25" s="606"/>
      <c r="J25" s="606"/>
      <c r="K25" s="606"/>
      <c r="L25" s="618"/>
    </row>
    <row r="26" spans="2:13" ht="15" customHeight="1">
      <c r="B26" s="51"/>
      <c r="C26" s="262">
        <v>1997</v>
      </c>
      <c r="D26" s="262">
        <v>1998</v>
      </c>
      <c r="E26" s="262">
        <v>1999</v>
      </c>
      <c r="F26" s="262">
        <v>2000</v>
      </c>
      <c r="G26" s="262">
        <v>2001</v>
      </c>
      <c r="H26" s="263">
        <v>2002</v>
      </c>
      <c r="I26" s="262">
        <v>2003</v>
      </c>
      <c r="J26" s="263">
        <v>2004</v>
      </c>
      <c r="K26" s="262">
        <v>2005</v>
      </c>
      <c r="L26" s="263">
        <v>2006</v>
      </c>
    </row>
    <row r="27" spans="2:13" ht="15" customHeight="1">
      <c r="B27" s="50" t="s">
        <v>86</v>
      </c>
      <c r="C27" s="650" t="s">
        <v>79</v>
      </c>
      <c r="D27" s="651"/>
      <c r="E27" s="651"/>
      <c r="F27" s="651"/>
      <c r="G27" s="651"/>
      <c r="H27" s="651"/>
      <c r="I27" s="651"/>
      <c r="J27" s="651"/>
      <c r="K27" s="651"/>
      <c r="L27" s="652"/>
    </row>
    <row r="28" spans="2:13" ht="18" customHeight="1">
      <c r="B28" s="171" t="s">
        <v>128</v>
      </c>
      <c r="C28" s="202">
        <f>C17-C6</f>
        <v>-284.83</v>
      </c>
      <c r="D28" s="202">
        <f t="shared" ref="D28:L28" si="2">D17-D6</f>
        <v>-282.47000000000003</v>
      </c>
      <c r="E28" s="202">
        <f t="shared" si="2"/>
        <v>-137.59000000000003</v>
      </c>
      <c r="F28" s="202">
        <f t="shared" si="2"/>
        <v>-43.67</v>
      </c>
      <c r="G28" s="202">
        <f t="shared" si="2"/>
        <v>-29.05</v>
      </c>
      <c r="H28" s="202">
        <f t="shared" si="2"/>
        <v>-34.819999999999993</v>
      </c>
      <c r="I28" s="202">
        <f t="shared" si="2"/>
        <v>-5.6000000000000014</v>
      </c>
      <c r="J28" s="202">
        <f t="shared" si="2"/>
        <v>-170.56</v>
      </c>
      <c r="K28" s="202">
        <f t="shared" si="2"/>
        <v>37.980000000000018</v>
      </c>
      <c r="L28" s="202">
        <f t="shared" si="2"/>
        <v>-16.290000000000006</v>
      </c>
    </row>
    <row r="29" spans="2:13" ht="18" customHeight="1">
      <c r="B29" s="171" t="s">
        <v>129</v>
      </c>
      <c r="C29" s="202">
        <f>C18-C7</f>
        <v>-98.299999999999983</v>
      </c>
      <c r="D29" s="202">
        <f t="shared" ref="D29:L29" si="3">D18-D7</f>
        <v>372.30999999999995</v>
      </c>
      <c r="E29" s="202">
        <f t="shared" si="3"/>
        <v>561.39999999999986</v>
      </c>
      <c r="F29" s="202">
        <f t="shared" si="3"/>
        <v>570.89999999999986</v>
      </c>
      <c r="G29" s="202">
        <f t="shared" si="3"/>
        <v>2264.6799999999998</v>
      </c>
      <c r="H29" s="202">
        <f t="shared" si="3"/>
        <v>2597.1900000000005</v>
      </c>
      <c r="I29" s="202">
        <f t="shared" si="3"/>
        <v>3919.99</v>
      </c>
      <c r="J29" s="202">
        <f t="shared" si="3"/>
        <v>1531.8200000000002</v>
      </c>
      <c r="K29" s="202">
        <f t="shared" si="3"/>
        <v>-515.68999999999983</v>
      </c>
      <c r="L29" s="202">
        <f t="shared" si="3"/>
        <v>-2025.4699999999998</v>
      </c>
    </row>
    <row r="30" spans="2:13" ht="42.75" customHeight="1">
      <c r="B30" s="70" t="s">
        <v>130</v>
      </c>
      <c r="C30" s="202">
        <f t="shared" ref="C30:L30" si="4">C19-C8</f>
        <v>-1288.0299999999997</v>
      </c>
      <c r="D30" s="202">
        <f t="shared" si="4"/>
        <v>-2888.9099999999994</v>
      </c>
      <c r="E30" s="202">
        <f t="shared" si="4"/>
        <v>-4600.5199999999995</v>
      </c>
      <c r="F30" s="202">
        <f t="shared" si="4"/>
        <v>-808.62999999999965</v>
      </c>
      <c r="G30" s="202">
        <f t="shared" si="4"/>
        <v>2424.9</v>
      </c>
      <c r="H30" s="202">
        <f t="shared" si="4"/>
        <v>4884.3799999999992</v>
      </c>
      <c r="I30" s="202">
        <f t="shared" si="4"/>
        <v>5098.07</v>
      </c>
      <c r="J30" s="202">
        <f t="shared" si="4"/>
        <v>5849.9500000000007</v>
      </c>
      <c r="K30" s="202">
        <f t="shared" si="4"/>
        <v>5898.52</v>
      </c>
      <c r="L30" s="202">
        <f t="shared" si="4"/>
        <v>8511.01</v>
      </c>
    </row>
    <row r="31" spans="2:13" ht="18" customHeight="1">
      <c r="B31" s="171" t="s">
        <v>131</v>
      </c>
      <c r="C31" s="202">
        <f t="shared" ref="C31:L32" si="5">C20-C9</f>
        <v>-12138.71</v>
      </c>
      <c r="D31" s="202">
        <f t="shared" si="5"/>
        <v>532.81999999999994</v>
      </c>
      <c r="E31" s="202">
        <f t="shared" si="5"/>
        <v>-324.84000000000003</v>
      </c>
      <c r="F31" s="202">
        <f t="shared" si="5"/>
        <v>-238.01</v>
      </c>
      <c r="G31" s="202">
        <f t="shared" si="5"/>
        <v>-1149.48</v>
      </c>
      <c r="H31" s="202">
        <f t="shared" si="5"/>
        <v>-25.539999999999964</v>
      </c>
      <c r="I31" s="202">
        <f t="shared" si="5"/>
        <v>2296.5099999999998</v>
      </c>
      <c r="J31" s="202">
        <f t="shared" si="5"/>
        <v>1210.28</v>
      </c>
      <c r="K31" s="202">
        <f t="shared" si="5"/>
        <v>184.26999999999998</v>
      </c>
      <c r="L31" s="202">
        <f t="shared" si="5"/>
        <v>1070.5300000000002</v>
      </c>
    </row>
    <row r="32" spans="2:13" ht="15" customHeight="1">
      <c r="B32" s="114" t="s">
        <v>132</v>
      </c>
      <c r="C32" s="202">
        <f t="shared" si="5"/>
        <v>-13809.87</v>
      </c>
      <c r="D32" s="202">
        <f t="shared" si="5"/>
        <v>-2266.25</v>
      </c>
      <c r="E32" s="202">
        <f t="shared" si="5"/>
        <v>-4501.55</v>
      </c>
      <c r="F32" s="202">
        <f t="shared" si="5"/>
        <v>-519.40999999999985</v>
      </c>
      <c r="G32" s="202">
        <f t="shared" si="5"/>
        <v>3511.0499999999993</v>
      </c>
      <c r="H32" s="202">
        <f t="shared" si="5"/>
        <v>7421.2100000000009</v>
      </c>
      <c r="I32" s="202">
        <f t="shared" si="5"/>
        <v>11308.970000000001</v>
      </c>
      <c r="J32" s="202">
        <f t="shared" si="5"/>
        <v>8421.49</v>
      </c>
      <c r="K32" s="202">
        <f t="shared" si="5"/>
        <v>5605.079999999999</v>
      </c>
      <c r="L32" s="202">
        <f t="shared" si="5"/>
        <v>7539.7800000000007</v>
      </c>
    </row>
    <row r="33" spans="2:13" ht="15" customHeight="1">
      <c r="L33" s="49"/>
    </row>
    <row r="34" spans="2:13" ht="15" customHeight="1">
      <c r="B34" s="48" t="s">
        <v>76</v>
      </c>
      <c r="L34" s="2"/>
    </row>
    <row r="35" spans="2:13" ht="15" customHeight="1">
      <c r="B35" s="163" t="s">
        <v>115</v>
      </c>
    </row>
    <row r="36" spans="2:13" ht="15" customHeight="1">
      <c r="B36" s="163"/>
    </row>
    <row r="38" spans="2:13" ht="25.5" customHeight="1">
      <c r="B38" s="605" t="s">
        <v>103</v>
      </c>
      <c r="C38" s="606"/>
      <c r="D38" s="606"/>
      <c r="E38" s="606"/>
      <c r="F38" s="606"/>
      <c r="G38" s="606"/>
      <c r="H38" s="606"/>
      <c r="I38" s="606"/>
      <c r="J38" s="606"/>
      <c r="K38" s="606"/>
      <c r="L38" s="618"/>
    </row>
    <row r="39" spans="2:13" ht="19.5" customHeight="1">
      <c r="B39" s="51"/>
      <c r="C39" s="262">
        <v>1997</v>
      </c>
      <c r="D39" s="262">
        <v>1998</v>
      </c>
      <c r="E39" s="262">
        <v>1999</v>
      </c>
      <c r="F39" s="262">
        <v>2000</v>
      </c>
      <c r="G39" s="262">
        <v>2001</v>
      </c>
      <c r="H39" s="263">
        <v>2002</v>
      </c>
      <c r="I39" s="262">
        <v>2003</v>
      </c>
      <c r="J39" s="263">
        <v>2004</v>
      </c>
      <c r="K39" s="262">
        <v>2005</v>
      </c>
      <c r="L39" s="263">
        <v>2006</v>
      </c>
    </row>
    <row r="40" spans="2:13" ht="16.5" customHeight="1">
      <c r="B40" s="50" t="s">
        <v>86</v>
      </c>
      <c r="C40" s="650" t="s">
        <v>79</v>
      </c>
      <c r="D40" s="651"/>
      <c r="E40" s="651"/>
      <c r="F40" s="651"/>
      <c r="G40" s="651"/>
      <c r="H40" s="651"/>
      <c r="I40" s="651"/>
      <c r="J40" s="651"/>
      <c r="K40" s="651"/>
      <c r="L40" s="652"/>
    </row>
    <row r="41" spans="2:13" ht="17.149999999999999" customHeight="1">
      <c r="B41" s="171" t="s">
        <v>128</v>
      </c>
      <c r="C41" s="202">
        <f>C17/C6*100</f>
        <v>16.990644945064552</v>
      </c>
      <c r="D41" s="202">
        <f t="shared" ref="D41:L41" si="6">D17/D6*100</f>
        <v>3.5313001605136436</v>
      </c>
      <c r="E41" s="202">
        <f t="shared" si="6"/>
        <v>60.231805306665123</v>
      </c>
      <c r="F41" s="202">
        <f t="shared" si="6"/>
        <v>48.061370123691724</v>
      </c>
      <c r="G41" s="202">
        <f t="shared" si="6"/>
        <v>47.143377001455605</v>
      </c>
      <c r="H41" s="202">
        <f t="shared" si="6"/>
        <v>24.089819053847833</v>
      </c>
      <c r="I41" s="202">
        <f t="shared" si="6"/>
        <v>91.751362498158784</v>
      </c>
      <c r="J41" s="202">
        <f t="shared" si="6"/>
        <v>18.730642778863107</v>
      </c>
      <c r="K41" s="202">
        <f t="shared" si="6"/>
        <v>130.98637513257731</v>
      </c>
      <c r="L41" s="202">
        <f t="shared" si="6"/>
        <v>81.34234337418394</v>
      </c>
    </row>
    <row r="42" spans="2:13" ht="17.149999999999999" customHeight="1">
      <c r="B42" s="171" t="s">
        <v>129</v>
      </c>
      <c r="C42" s="202">
        <f t="shared" ref="C42:L45" si="7">C18/C7*100</f>
        <v>64.935435542555481</v>
      </c>
      <c r="D42" s="202">
        <f t="shared" si="7"/>
        <v>194.85846773166193</v>
      </c>
      <c r="E42" s="202">
        <f t="shared" si="7"/>
        <v>146.62132423162842</v>
      </c>
      <c r="F42" s="202">
        <f t="shared" si="7"/>
        <v>202.92049756625201</v>
      </c>
      <c r="G42" s="202">
        <f t="shared" si="7"/>
        <v>301.72267897066808</v>
      </c>
      <c r="H42" s="202">
        <f t="shared" si="7"/>
        <v>292.5170673130379</v>
      </c>
      <c r="I42" s="202">
        <f t="shared" si="7"/>
        <v>441.20099575238487</v>
      </c>
      <c r="J42" s="202">
        <f t="shared" si="7"/>
        <v>140.22868968270225</v>
      </c>
      <c r="K42" s="202">
        <f t="shared" si="7"/>
        <v>69.805078840895391</v>
      </c>
      <c r="L42" s="202">
        <f t="shared" si="7"/>
        <v>2.4983512807058927</v>
      </c>
    </row>
    <row r="43" spans="2:13" ht="41.25" customHeight="1">
      <c r="B43" s="70" t="s">
        <v>130</v>
      </c>
      <c r="C43" s="202">
        <f t="shared" si="7"/>
        <v>69.539604686251053</v>
      </c>
      <c r="D43" s="202">
        <f t="shared" si="7"/>
        <v>52.090568065353892</v>
      </c>
      <c r="E43" s="202">
        <f t="shared" si="7"/>
        <v>27.338488558684915</v>
      </c>
      <c r="F43" s="202">
        <f t="shared" si="7"/>
        <v>78.49491247759417</v>
      </c>
      <c r="G43" s="202">
        <f t="shared" si="7"/>
        <v>197.43367205487047</v>
      </c>
      <c r="H43" s="202">
        <f t="shared" si="7"/>
        <v>511.10849255113209</v>
      </c>
      <c r="I43" s="202">
        <f t="shared" si="7"/>
        <v>420.54462915922636</v>
      </c>
      <c r="J43" s="202">
        <f t="shared" si="7"/>
        <v>429.32973788506581</v>
      </c>
      <c r="K43" s="202">
        <f t="shared" si="7"/>
        <v>416.01020058289049</v>
      </c>
      <c r="L43" s="202">
        <f t="shared" si="7"/>
        <v>756.96212302490915</v>
      </c>
    </row>
    <row r="44" spans="2:13" ht="17.149999999999999" customHeight="1">
      <c r="B44" s="171" t="s">
        <v>131</v>
      </c>
      <c r="C44" s="202">
        <f t="shared" si="7"/>
        <v>4.7698582614651164</v>
      </c>
      <c r="D44" s="202">
        <f t="shared" si="7"/>
        <v>177.13979615473707</v>
      </c>
      <c r="E44" s="202">
        <f t="shared" si="7"/>
        <v>74.666406706960416</v>
      </c>
      <c r="F44" s="202">
        <f t="shared" si="7"/>
        <v>88.93038528082154</v>
      </c>
      <c r="G44" s="202">
        <f t="shared" si="7"/>
        <v>44.691334263580814</v>
      </c>
      <c r="H44" s="202">
        <f t="shared" si="7"/>
        <v>97.824457392074692</v>
      </c>
      <c r="I44" s="202">
        <f t="shared" si="7"/>
        <v>463.74017992904203</v>
      </c>
      <c r="J44" s="202">
        <f t="shared" si="7"/>
        <v>242.10167899495127</v>
      </c>
      <c r="K44" s="202">
        <f t="shared" si="7"/>
        <v>115.72672185713067</v>
      </c>
      <c r="L44" s="202">
        <f t="shared" si="7"/>
        <v>182.52430178148828</v>
      </c>
    </row>
    <row r="45" spans="2:13" ht="17.149999999999999" customHeight="1">
      <c r="B45" s="114" t="s">
        <v>132</v>
      </c>
      <c r="C45" s="202">
        <f t="shared" si="7"/>
        <v>21.529122572550733</v>
      </c>
      <c r="D45" s="202">
        <f t="shared" si="7"/>
        <v>69.399645690767969</v>
      </c>
      <c r="E45" s="202">
        <f t="shared" si="7"/>
        <v>50.877034081782313</v>
      </c>
      <c r="F45" s="202">
        <f t="shared" si="7"/>
        <v>92.068962358071673</v>
      </c>
      <c r="G45" s="202">
        <f t="shared" si="7"/>
        <v>161.11807405086424</v>
      </c>
      <c r="H45" s="202">
        <f t="shared" si="7"/>
        <v>297.53021027415491</v>
      </c>
      <c r="I45" s="202">
        <f t="shared" si="7"/>
        <v>428.88584498788742</v>
      </c>
      <c r="J45" s="202">
        <f t="shared" si="7"/>
        <v>226.72145923586334</v>
      </c>
      <c r="K45" s="202">
        <f t="shared" si="7"/>
        <v>215.12477663441985</v>
      </c>
      <c r="L45" s="202">
        <f t="shared" si="7"/>
        <v>258.48464083473817</v>
      </c>
      <c r="M45" s="53"/>
    </row>
    <row r="46" spans="2:13">
      <c r="L46" s="49"/>
    </row>
    <row r="47" spans="2:13">
      <c r="B47" s="48" t="s">
        <v>76</v>
      </c>
      <c r="L47" s="2"/>
    </row>
    <row r="48" spans="2:13">
      <c r="B48" s="163" t="s">
        <v>115</v>
      </c>
    </row>
  </sheetData>
  <mergeCells count="9">
    <mergeCell ref="B1:K1"/>
    <mergeCell ref="C40:L40"/>
    <mergeCell ref="B14:L14"/>
    <mergeCell ref="B38:L38"/>
    <mergeCell ref="B3:L3"/>
    <mergeCell ref="C5:L5"/>
    <mergeCell ref="C16:L16"/>
    <mergeCell ref="B25:L25"/>
    <mergeCell ref="C27:L27"/>
  </mergeCells>
  <phoneticPr fontId="0" type="noConversion"/>
  <hyperlinks>
    <hyperlink ref="B23" r:id="rId1"/>
    <hyperlink ref="B48" r:id="rId2"/>
    <hyperlink ref="L1" location="índex!_Toc167271766" display="    índex"/>
    <hyperlink ref="B12" r:id="rId3"/>
    <hyperlink ref="B35" r:id="rId4"/>
  </hyperlinks>
  <pageMargins left="0.75" right="0.75" top="1" bottom="1" header="0" footer="0"/>
  <pageSetup paperSize="9" scale="52" orientation="portrait" verticalDpi="1200" r:id="rId5"/>
  <headerFooter alignWithMargins="0"/>
  <rowBreaks count="1" manualBreakCount="1">
    <brk id="48" max="11" man="1"/>
  </rowBreaks>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6"/>
  <sheetViews>
    <sheetView showGridLines="0" view="pageBreakPreview" topLeftCell="A86" zoomScale="60" zoomScaleNormal="100" workbookViewId="0">
      <selection activeCell="Q108" sqref="Q108"/>
    </sheetView>
  </sheetViews>
  <sheetFormatPr defaultRowHeight="12.5"/>
  <cols>
    <col min="1" max="1" width="3.54296875" customWidth="1"/>
    <col min="2" max="2" width="20.453125" customWidth="1"/>
    <col min="3" max="3" width="13.453125" customWidth="1"/>
    <col min="4" max="4" width="16.453125" customWidth="1"/>
    <col min="5" max="5" width="12.54296875" customWidth="1"/>
    <col min="6" max="6" width="12" customWidth="1"/>
    <col min="7" max="7" width="15" customWidth="1"/>
    <col min="8" max="9" width="12.54296875" customWidth="1"/>
    <col min="10" max="10" width="9.81640625" customWidth="1"/>
    <col min="11" max="11" width="10.1796875" customWidth="1"/>
  </cols>
  <sheetData>
    <row r="1" spans="2:12" s="277" customFormat="1" ht="61.5" customHeight="1">
      <c r="B1" s="654" t="s">
        <v>189</v>
      </c>
      <c r="C1" s="654"/>
      <c r="D1" s="654"/>
      <c r="E1" s="654"/>
      <c r="F1" s="654"/>
      <c r="G1" s="654"/>
      <c r="H1" s="654"/>
      <c r="I1" s="654"/>
      <c r="J1" s="654"/>
      <c r="K1" s="282" t="s">
        <v>108</v>
      </c>
      <c r="L1" s="285"/>
    </row>
    <row r="3" spans="2:12" ht="33.75" customHeight="1">
      <c r="B3" s="687" t="s">
        <v>163</v>
      </c>
      <c r="C3" s="688"/>
      <c r="D3" s="688"/>
      <c r="E3" s="689"/>
      <c r="G3" s="687" t="s">
        <v>143</v>
      </c>
      <c r="H3" s="688"/>
      <c r="I3" s="688"/>
      <c r="J3" s="689"/>
    </row>
    <row r="4" spans="2:12" ht="13">
      <c r="B4" s="693" t="s">
        <v>144</v>
      </c>
      <c r="C4" s="694"/>
      <c r="D4" s="694"/>
      <c r="E4" s="695"/>
      <c r="G4" s="693" t="s">
        <v>144</v>
      </c>
      <c r="H4" s="694"/>
      <c r="I4" s="694"/>
      <c r="J4" s="695"/>
    </row>
    <row r="5" spans="2:12" ht="13">
      <c r="B5" s="690" t="s">
        <v>85</v>
      </c>
      <c r="C5" s="691"/>
      <c r="D5" s="691"/>
      <c r="E5" s="692"/>
      <c r="G5" s="690" t="s">
        <v>85</v>
      </c>
      <c r="H5" s="691"/>
      <c r="I5" s="691"/>
      <c r="J5" s="692"/>
    </row>
    <row r="6" spans="2:12" ht="13">
      <c r="B6" s="85"/>
      <c r="C6" s="81"/>
      <c r="D6" s="81"/>
      <c r="E6" s="83"/>
      <c r="G6" s="61"/>
      <c r="H6" s="81"/>
      <c r="I6" s="81"/>
      <c r="J6" s="83"/>
    </row>
    <row r="7" spans="2:12" ht="25.5" customHeight="1">
      <c r="B7" s="25" t="s">
        <v>83</v>
      </c>
      <c r="C7" s="27">
        <v>2003</v>
      </c>
      <c r="D7" s="27">
        <v>2004</v>
      </c>
      <c r="E7" s="28">
        <v>2005</v>
      </c>
      <c r="G7" s="102" t="s">
        <v>83</v>
      </c>
      <c r="H7" s="84">
        <v>2003</v>
      </c>
      <c r="I7" s="84">
        <v>2004</v>
      </c>
      <c r="J7" s="28">
        <v>2005</v>
      </c>
    </row>
    <row r="8" spans="2:12" ht="16.5" customHeight="1">
      <c r="B8" s="152" t="s">
        <v>120</v>
      </c>
      <c r="C8" s="153">
        <v>6.36</v>
      </c>
      <c r="D8" s="154">
        <v>5.0999999999999996</v>
      </c>
      <c r="E8" s="155">
        <v>5.2</v>
      </c>
      <c r="G8" s="152" t="s">
        <v>120</v>
      </c>
      <c r="H8" s="153">
        <v>6</v>
      </c>
      <c r="I8" s="154">
        <v>4.8</v>
      </c>
      <c r="J8" s="155">
        <v>4.7</v>
      </c>
    </row>
    <row r="10" spans="2:12">
      <c r="B10" t="s">
        <v>84</v>
      </c>
      <c r="C10" s="20"/>
      <c r="D10" s="20"/>
      <c r="E10" s="20"/>
    </row>
    <row r="11" spans="2:12">
      <c r="B11" s="176" t="s">
        <v>112</v>
      </c>
      <c r="C11" s="20"/>
      <c r="D11" s="20"/>
      <c r="E11" s="20"/>
    </row>
    <row r="13" spans="2:12" ht="22.5" customHeight="1">
      <c r="B13" s="674" t="s">
        <v>104</v>
      </c>
      <c r="C13" s="675"/>
      <c r="D13" s="675"/>
      <c r="E13" s="675"/>
      <c r="F13" s="675"/>
      <c r="G13" s="676"/>
    </row>
    <row r="14" spans="2:12" ht="15.5">
      <c r="B14" s="76"/>
      <c r="C14" s="74"/>
      <c r="D14" s="74"/>
      <c r="E14" s="74"/>
      <c r="F14" s="74"/>
      <c r="G14" s="75"/>
    </row>
    <row r="15" spans="2:12" ht="38.25" customHeight="1">
      <c r="B15" s="71" t="s">
        <v>86</v>
      </c>
      <c r="C15" s="88" t="s">
        <v>91</v>
      </c>
      <c r="D15" s="87" t="s">
        <v>92</v>
      </c>
      <c r="E15" s="62" t="s">
        <v>95</v>
      </c>
      <c r="F15" s="62" t="s">
        <v>93</v>
      </c>
      <c r="G15" s="88" t="s">
        <v>94</v>
      </c>
    </row>
    <row r="16" spans="2:12">
      <c r="B16" s="86"/>
      <c r="C16" s="90"/>
      <c r="D16" s="90"/>
      <c r="E16" s="90"/>
      <c r="F16" s="90"/>
      <c r="G16" s="10"/>
    </row>
    <row r="17" spans="2:7" ht="24" customHeight="1">
      <c r="B17" s="209" t="s">
        <v>120</v>
      </c>
      <c r="C17" s="158">
        <v>30230.93</v>
      </c>
      <c r="D17" s="158">
        <v>42195.53</v>
      </c>
      <c r="E17" s="159">
        <v>1.4</v>
      </c>
      <c r="F17" s="159">
        <v>4.83</v>
      </c>
      <c r="G17" s="160">
        <v>6.77</v>
      </c>
    </row>
    <row r="18" spans="2:7" ht="24" customHeight="1">
      <c r="B18" s="220" t="s">
        <v>138</v>
      </c>
      <c r="C18" s="182">
        <v>3225.48</v>
      </c>
      <c r="D18" s="182">
        <v>2117.48</v>
      </c>
      <c r="E18" s="195">
        <v>0.66</v>
      </c>
      <c r="F18" s="195">
        <v>0.52</v>
      </c>
      <c r="G18" s="211">
        <v>0.34</v>
      </c>
    </row>
    <row r="19" spans="2:7" ht="29.25" customHeight="1">
      <c r="B19" s="220" t="s">
        <v>136</v>
      </c>
      <c r="C19" s="182">
        <v>18667</v>
      </c>
      <c r="D19" s="182">
        <v>14270.47</v>
      </c>
      <c r="E19" s="195">
        <v>0.76</v>
      </c>
      <c r="F19" s="195">
        <v>2.98</v>
      </c>
      <c r="G19" s="211">
        <v>2.2999999999999998</v>
      </c>
    </row>
    <row r="20" spans="2:7" ht="29.25" customHeight="1">
      <c r="B20" s="220" t="s">
        <v>139</v>
      </c>
      <c r="C20" s="182">
        <v>1217.6500000000001</v>
      </c>
      <c r="D20" s="182">
        <v>1306.53</v>
      </c>
      <c r="E20" s="195">
        <v>1.07</v>
      </c>
      <c r="F20" s="195">
        <v>0.19</v>
      </c>
      <c r="G20" s="211">
        <v>0.21</v>
      </c>
    </row>
    <row r="21" spans="2:7" ht="30" customHeight="1">
      <c r="B21" s="220" t="s">
        <v>140</v>
      </c>
      <c r="C21" s="195">
        <v>282.99</v>
      </c>
      <c r="D21" s="182">
        <v>1640.44</v>
      </c>
      <c r="E21" s="195">
        <v>5.8</v>
      </c>
      <c r="F21" s="195">
        <v>0.01</v>
      </c>
      <c r="G21" s="211">
        <v>0.28000000000000003</v>
      </c>
    </row>
    <row r="22" spans="2:7" ht="27.75" customHeight="1">
      <c r="B22" s="220" t="s">
        <v>141</v>
      </c>
      <c r="C22" s="182">
        <v>3118.83</v>
      </c>
      <c r="D22" s="182">
        <v>10950.41</v>
      </c>
      <c r="E22" s="195">
        <v>3.51</v>
      </c>
      <c r="F22" s="195">
        <v>0.51</v>
      </c>
      <c r="G22" s="211">
        <v>1.75</v>
      </c>
    </row>
    <row r="23" spans="2:7" ht="28.5" customHeight="1">
      <c r="B23" s="220" t="s">
        <v>142</v>
      </c>
      <c r="C23" s="214">
        <v>390.84</v>
      </c>
      <c r="D23" s="213">
        <v>2884.76</v>
      </c>
      <c r="E23" s="214">
        <v>7.38</v>
      </c>
      <c r="F23" s="214">
        <v>0.06</v>
      </c>
      <c r="G23" s="215">
        <v>0.48</v>
      </c>
    </row>
    <row r="24" spans="2:7">
      <c r="B24" s="126" t="s">
        <v>82</v>
      </c>
    </row>
    <row r="25" spans="2:7">
      <c r="B25" s="265" t="s">
        <v>137</v>
      </c>
    </row>
    <row r="26" spans="2:7" ht="22.5" customHeight="1">
      <c r="B26" s="674" t="s">
        <v>105</v>
      </c>
      <c r="C26" s="675"/>
      <c r="D26" s="675"/>
      <c r="E26" s="675"/>
      <c r="F26" s="675"/>
      <c r="G26" s="676"/>
    </row>
    <row r="27" spans="2:7" ht="15.5">
      <c r="B27" s="76"/>
      <c r="C27" s="74"/>
      <c r="D27" s="74"/>
      <c r="E27" s="74"/>
      <c r="F27" s="74"/>
      <c r="G27" s="75"/>
    </row>
    <row r="28" spans="2:7" ht="38.25" customHeight="1">
      <c r="B28" s="71" t="s">
        <v>86</v>
      </c>
      <c r="C28" s="88" t="s">
        <v>91</v>
      </c>
      <c r="D28" s="87" t="s">
        <v>92</v>
      </c>
      <c r="E28" s="62" t="s">
        <v>95</v>
      </c>
      <c r="F28" s="62" t="s">
        <v>93</v>
      </c>
      <c r="G28" s="88" t="s">
        <v>94</v>
      </c>
    </row>
    <row r="29" spans="2:7">
      <c r="B29" s="86"/>
      <c r="C29" s="90"/>
      <c r="D29" s="90"/>
      <c r="E29" s="90"/>
      <c r="F29" s="90"/>
      <c r="G29" s="10"/>
    </row>
    <row r="30" spans="2:7" ht="24" customHeight="1">
      <c r="B30" s="64" t="s">
        <v>120</v>
      </c>
      <c r="C30" s="216">
        <v>32003.64</v>
      </c>
      <c r="D30" s="217">
        <v>44347.93</v>
      </c>
      <c r="E30" s="218">
        <v>1.39</v>
      </c>
      <c r="F30" s="218">
        <v>5.2</v>
      </c>
      <c r="G30" s="219">
        <v>7.19</v>
      </c>
    </row>
    <row r="31" spans="2:7" ht="24" customHeight="1">
      <c r="B31" s="220" t="s">
        <v>138</v>
      </c>
      <c r="C31" s="186">
        <v>2904.93</v>
      </c>
      <c r="D31" s="182">
        <v>1913.93</v>
      </c>
      <c r="E31" s="195">
        <v>0.66</v>
      </c>
      <c r="F31" s="195">
        <v>0.46</v>
      </c>
      <c r="G31" s="211">
        <v>0.31</v>
      </c>
    </row>
    <row r="32" spans="2:7" ht="24" customHeight="1">
      <c r="B32" s="220" t="s">
        <v>136</v>
      </c>
      <c r="C32" s="186">
        <v>20443.16</v>
      </c>
      <c r="D32" s="182">
        <v>16155.03</v>
      </c>
      <c r="E32" s="195">
        <v>0.79</v>
      </c>
      <c r="F32" s="195">
        <v>3.32</v>
      </c>
      <c r="G32" s="211">
        <v>2.61</v>
      </c>
    </row>
    <row r="33" spans="2:7" ht="24" customHeight="1">
      <c r="B33" s="220" t="s">
        <v>139</v>
      </c>
      <c r="C33" s="186">
        <v>1208.45</v>
      </c>
      <c r="D33" s="182">
        <v>1398.16</v>
      </c>
      <c r="E33" s="195">
        <v>1.1599999999999999</v>
      </c>
      <c r="F33" s="195">
        <v>0.18</v>
      </c>
      <c r="G33" s="211">
        <v>0.24</v>
      </c>
    </row>
    <row r="34" spans="2:7" ht="26.25" customHeight="1">
      <c r="B34" s="220" t="s">
        <v>140</v>
      </c>
      <c r="C34" s="194">
        <v>265.94</v>
      </c>
      <c r="D34" s="182">
        <v>1657.46</v>
      </c>
      <c r="E34" s="195">
        <v>6.23</v>
      </c>
      <c r="F34" s="195">
        <v>0.02</v>
      </c>
      <c r="G34" s="211">
        <v>0.26</v>
      </c>
    </row>
    <row r="35" spans="2:7" ht="28.5" customHeight="1">
      <c r="B35" s="220" t="s">
        <v>141</v>
      </c>
      <c r="C35" s="186">
        <v>3121.27</v>
      </c>
      <c r="D35" s="182">
        <v>10194.299999999999</v>
      </c>
      <c r="E35" s="195">
        <v>3.27</v>
      </c>
      <c r="F35" s="195">
        <v>0.52</v>
      </c>
      <c r="G35" s="211">
        <v>1.65</v>
      </c>
    </row>
    <row r="36" spans="2:7" ht="24" customHeight="1">
      <c r="B36" s="220" t="s">
        <v>142</v>
      </c>
      <c r="C36" s="212">
        <v>590.73</v>
      </c>
      <c r="D36" s="213">
        <v>4013.13</v>
      </c>
      <c r="E36" s="214">
        <v>6.79</v>
      </c>
      <c r="F36" s="214">
        <v>0.12</v>
      </c>
      <c r="G36" s="215">
        <v>0.65</v>
      </c>
    </row>
    <row r="37" spans="2:7">
      <c r="B37" s="126" t="s">
        <v>96</v>
      </c>
    </row>
    <row r="38" spans="2:7">
      <c r="B38" s="156"/>
    </row>
    <row r="40" spans="2:7" ht="22.5" customHeight="1">
      <c r="B40" s="674" t="s">
        <v>106</v>
      </c>
      <c r="C40" s="675"/>
      <c r="D40" s="675"/>
      <c r="E40" s="675"/>
      <c r="F40" s="675"/>
      <c r="G40" s="676"/>
    </row>
    <row r="41" spans="2:7" ht="15.5">
      <c r="B41" s="76"/>
      <c r="C41" s="74"/>
      <c r="D41" s="74"/>
      <c r="E41" s="74"/>
      <c r="F41" s="74"/>
      <c r="G41" s="75"/>
    </row>
    <row r="42" spans="2:7" ht="38.25" customHeight="1">
      <c r="B42" s="71" t="s">
        <v>86</v>
      </c>
      <c r="C42" s="88" t="s">
        <v>91</v>
      </c>
      <c r="D42" s="87" t="s">
        <v>92</v>
      </c>
      <c r="E42" s="62" t="s">
        <v>95</v>
      </c>
      <c r="F42" s="62" t="s">
        <v>93</v>
      </c>
      <c r="G42" s="88" t="s">
        <v>94</v>
      </c>
    </row>
    <row r="43" spans="2:7">
      <c r="B43" s="86"/>
      <c r="C43" s="90"/>
      <c r="D43" s="90"/>
      <c r="E43" s="90"/>
      <c r="F43" s="90"/>
      <c r="G43" s="10"/>
    </row>
    <row r="44" spans="2:7" ht="24" customHeight="1">
      <c r="B44" s="64" t="s">
        <v>120</v>
      </c>
      <c r="C44" s="216">
        <v>30097.93</v>
      </c>
      <c r="D44" s="217">
        <v>37620.67</v>
      </c>
      <c r="E44" s="218">
        <v>1.25</v>
      </c>
      <c r="F44" s="218">
        <v>5.08</v>
      </c>
      <c r="G44" s="219">
        <v>6.34</v>
      </c>
    </row>
    <row r="45" spans="2:7" ht="24" customHeight="1">
      <c r="B45" s="220" t="s">
        <v>138</v>
      </c>
      <c r="C45" s="186">
        <v>2321.4699999999998</v>
      </c>
      <c r="D45" s="182">
        <v>1682.38</v>
      </c>
      <c r="E45" s="195">
        <v>0.72</v>
      </c>
      <c r="F45" s="195">
        <v>0.4</v>
      </c>
      <c r="G45" s="211">
        <v>0.28999999999999998</v>
      </c>
    </row>
    <row r="46" spans="2:7" ht="24" customHeight="1">
      <c r="B46" s="220" t="s">
        <v>136</v>
      </c>
      <c r="C46" s="186">
        <v>20472.669999999998</v>
      </c>
      <c r="D46" s="182">
        <v>16696.79</v>
      </c>
      <c r="E46" s="195">
        <v>0.82</v>
      </c>
      <c r="F46" s="195">
        <v>3.43</v>
      </c>
      <c r="G46" s="211">
        <v>2.81</v>
      </c>
    </row>
    <row r="47" spans="2:7" ht="24" customHeight="1">
      <c r="B47" s="220" t="s">
        <v>139</v>
      </c>
      <c r="C47" s="186">
        <v>1502.63</v>
      </c>
      <c r="D47" s="182">
        <v>1896.99</v>
      </c>
      <c r="E47" s="195">
        <v>1.26</v>
      </c>
      <c r="F47" s="195">
        <v>0.26</v>
      </c>
      <c r="G47" s="211">
        <v>0.32</v>
      </c>
    </row>
    <row r="48" spans="2:7" ht="25.5" customHeight="1">
      <c r="B48" s="220" t="s">
        <v>140</v>
      </c>
      <c r="C48" s="194">
        <v>0</v>
      </c>
      <c r="D48" s="195">
        <v>0</v>
      </c>
      <c r="E48" s="195">
        <v>0</v>
      </c>
      <c r="F48" s="195">
        <v>0</v>
      </c>
      <c r="G48" s="211">
        <v>0</v>
      </c>
    </row>
    <row r="49" spans="2:11" ht="28.5" customHeight="1">
      <c r="B49" s="220" t="s">
        <v>141</v>
      </c>
      <c r="C49" s="194">
        <v>0</v>
      </c>
      <c r="D49" s="195">
        <v>0</v>
      </c>
      <c r="E49" s="195">
        <v>0</v>
      </c>
      <c r="F49" s="195">
        <v>0</v>
      </c>
      <c r="G49" s="211">
        <v>0</v>
      </c>
    </row>
    <row r="50" spans="2:11" ht="24" customHeight="1">
      <c r="B50" s="220" t="s">
        <v>142</v>
      </c>
      <c r="C50" s="212">
        <v>0</v>
      </c>
      <c r="D50" s="214">
        <v>0</v>
      </c>
      <c r="E50" s="214">
        <v>0</v>
      </c>
      <c r="F50" s="214">
        <v>0</v>
      </c>
      <c r="G50" s="215">
        <v>0</v>
      </c>
    </row>
    <row r="51" spans="2:11">
      <c r="B51" s="126" t="s">
        <v>82</v>
      </c>
    </row>
    <row r="52" spans="2:11">
      <c r="B52" s="210" t="s">
        <v>116</v>
      </c>
    </row>
    <row r="53" spans="2:11" ht="18.5">
      <c r="K53" s="166" t="s">
        <v>108</v>
      </c>
    </row>
    <row r="54" spans="2:11" ht="15" customHeight="1">
      <c r="K54" s="135"/>
    </row>
    <row r="55" spans="2:11" ht="22.5" customHeight="1">
      <c r="B55" s="674" t="s">
        <v>147</v>
      </c>
      <c r="C55" s="675"/>
      <c r="D55" s="675"/>
      <c r="E55" s="675"/>
      <c r="F55" s="675"/>
      <c r="G55" s="675"/>
      <c r="H55" s="675"/>
      <c r="I55" s="675"/>
      <c r="J55" s="676"/>
    </row>
    <row r="56" spans="2:11" ht="13">
      <c r="B56" s="677" t="s">
        <v>144</v>
      </c>
      <c r="C56" s="678"/>
      <c r="D56" s="678"/>
      <c r="E56" s="678"/>
      <c r="F56" s="678"/>
      <c r="G56" s="678"/>
      <c r="H56" s="678"/>
      <c r="I56" s="678"/>
      <c r="J56" s="679"/>
    </row>
    <row r="57" spans="2:11" ht="13">
      <c r="B57" s="70" t="s">
        <v>52</v>
      </c>
      <c r="C57" s="104"/>
      <c r="D57" s="104"/>
      <c r="E57" s="104"/>
      <c r="F57" s="104"/>
      <c r="G57" s="104"/>
      <c r="H57" s="104"/>
      <c r="I57" s="104"/>
      <c r="J57" s="157"/>
    </row>
    <row r="58" spans="2:11" ht="13">
      <c r="B58" s="85"/>
      <c r="C58" s="81"/>
      <c r="D58" s="82"/>
      <c r="E58" s="81"/>
      <c r="F58" s="81"/>
      <c r="G58" s="81"/>
      <c r="H58" s="81"/>
      <c r="I58" s="81"/>
      <c r="J58" s="69"/>
      <c r="K58" s="2"/>
    </row>
    <row r="59" spans="2:11" ht="13">
      <c r="B59" s="25" t="s">
        <v>83</v>
      </c>
      <c r="C59" s="64">
        <v>1998</v>
      </c>
      <c r="D59" s="27">
        <v>1999</v>
      </c>
      <c r="E59" s="26">
        <v>2000</v>
      </c>
      <c r="F59" s="27">
        <v>2001</v>
      </c>
      <c r="G59" s="26">
        <v>2002</v>
      </c>
      <c r="H59" s="84">
        <v>2003</v>
      </c>
      <c r="I59" s="84">
        <v>2004</v>
      </c>
      <c r="J59" s="28">
        <v>2005</v>
      </c>
    </row>
    <row r="60" spans="2:11" ht="13">
      <c r="B60" s="152" t="s">
        <v>120</v>
      </c>
      <c r="C60" s="99">
        <v>6.8</v>
      </c>
      <c r="D60" s="100">
        <v>6.4</v>
      </c>
      <c r="E60" s="100">
        <v>6.1</v>
      </c>
      <c r="F60" s="100">
        <v>6</v>
      </c>
      <c r="G60" s="100">
        <v>6</v>
      </c>
      <c r="H60" s="100">
        <v>6</v>
      </c>
      <c r="I60" s="100">
        <v>4.8</v>
      </c>
      <c r="J60" s="101">
        <v>4.7</v>
      </c>
    </row>
    <row r="61" spans="2:11">
      <c r="B61" s="49" t="s">
        <v>84</v>
      </c>
    </row>
    <row r="62" spans="2:11">
      <c r="B62" s="164" t="s">
        <v>112</v>
      </c>
    </row>
    <row r="64" spans="2:11" ht="22.5" customHeight="1">
      <c r="B64" s="680" t="s">
        <v>164</v>
      </c>
      <c r="C64" s="681"/>
      <c r="D64" s="681"/>
      <c r="E64" s="681"/>
      <c r="F64" s="681"/>
      <c r="G64" s="681"/>
      <c r="H64" s="681"/>
      <c r="I64" s="681"/>
      <c r="J64" s="681"/>
      <c r="K64" s="681"/>
    </row>
    <row r="65" spans="2:11" ht="12.75" customHeight="1">
      <c r="B65" s="76"/>
      <c r="C65" s="74"/>
      <c r="D65" s="74"/>
      <c r="E65" s="74"/>
      <c r="F65" s="74"/>
      <c r="G65" s="74"/>
      <c r="H65" s="75"/>
      <c r="I65" s="39"/>
      <c r="J65" s="39"/>
    </row>
    <row r="66" spans="2:11" ht="24.75" customHeight="1">
      <c r="B66" s="682" t="s">
        <v>86</v>
      </c>
      <c r="C66" s="684" t="s">
        <v>87</v>
      </c>
      <c r="D66" s="685"/>
      <c r="E66" s="686"/>
      <c r="F66" s="684" t="s">
        <v>89</v>
      </c>
      <c r="G66" s="685"/>
      <c r="H66" s="686"/>
      <c r="I66" s="684" t="s">
        <v>80</v>
      </c>
      <c r="J66" s="685"/>
      <c r="K66" s="686"/>
    </row>
    <row r="67" spans="2:11" ht="13">
      <c r="B67" s="683"/>
      <c r="C67" s="73">
        <v>2004</v>
      </c>
      <c r="D67" s="87">
        <v>2005</v>
      </c>
      <c r="E67" s="63">
        <v>2006</v>
      </c>
      <c r="F67" s="87">
        <v>2004</v>
      </c>
      <c r="G67" s="87">
        <v>2005</v>
      </c>
      <c r="H67" s="63">
        <v>2006</v>
      </c>
      <c r="I67" s="87">
        <v>2004</v>
      </c>
      <c r="J67" s="72">
        <v>2005</v>
      </c>
      <c r="K67" s="63">
        <v>2006</v>
      </c>
    </row>
    <row r="68" spans="2:11">
      <c r="B68" s="59"/>
      <c r="C68" s="57"/>
      <c r="D68" s="57"/>
      <c r="E68" s="57"/>
      <c r="F68" s="90"/>
      <c r="G68" s="90"/>
      <c r="H68" s="57"/>
      <c r="I68" s="90"/>
      <c r="J68" s="90"/>
      <c r="K68" s="60"/>
    </row>
    <row r="69" spans="2:11" ht="16.5" customHeight="1">
      <c r="B69" s="64" t="s">
        <v>120</v>
      </c>
      <c r="C69" s="223">
        <v>200.17</v>
      </c>
      <c r="D69" s="77">
        <v>200.58</v>
      </c>
      <c r="E69" s="77">
        <v>198.06</v>
      </c>
      <c r="F69" s="77">
        <v>47.92</v>
      </c>
      <c r="G69" s="77">
        <v>46.75</v>
      </c>
      <c r="H69" s="77">
        <v>49.13</v>
      </c>
      <c r="I69" s="77">
        <v>248.09</v>
      </c>
      <c r="J69" s="77">
        <v>247.33</v>
      </c>
      <c r="K69" s="78">
        <v>247.19</v>
      </c>
    </row>
    <row r="70" spans="2:11" ht="16.5" customHeight="1">
      <c r="B70" s="128" t="s">
        <v>90</v>
      </c>
      <c r="C70" s="162">
        <v>27842.84</v>
      </c>
      <c r="D70" s="79">
        <v>28100.35</v>
      </c>
      <c r="E70" s="79">
        <v>28219.07</v>
      </c>
      <c r="F70" s="79">
        <v>9942.51</v>
      </c>
      <c r="G70" s="79">
        <v>10004.209999999999</v>
      </c>
      <c r="H70" s="79">
        <v>10151.780000000001</v>
      </c>
      <c r="I70" s="79">
        <v>37785.35</v>
      </c>
      <c r="J70" s="79">
        <v>38104.559999999998</v>
      </c>
      <c r="K70" s="80">
        <v>38370.85</v>
      </c>
    </row>
    <row r="71" spans="2:11" ht="16.5" customHeight="1">
      <c r="B71" s="30" t="s">
        <v>145</v>
      </c>
      <c r="C71" s="221">
        <f>C69/C70*100</f>
        <v>0.71892809785208689</v>
      </c>
      <c r="D71" s="96">
        <f t="shared" ref="D71:K71" si="0">D69/D70*100</f>
        <v>0.71379893844738596</v>
      </c>
      <c r="E71" s="96">
        <f t="shared" si="0"/>
        <v>0.7018657950102537</v>
      </c>
      <c r="F71" s="96">
        <f t="shared" si="0"/>
        <v>0.48197085041905918</v>
      </c>
      <c r="G71" s="96">
        <f t="shared" si="0"/>
        <v>0.46730326532529809</v>
      </c>
      <c r="H71" s="96">
        <f t="shared" si="0"/>
        <v>0.48395453802190358</v>
      </c>
      <c r="I71" s="96">
        <f t="shared" si="0"/>
        <v>0.65657721841930805</v>
      </c>
      <c r="J71" s="96">
        <f t="shared" si="0"/>
        <v>0.64908241953194057</v>
      </c>
      <c r="K71" s="97">
        <f t="shared" si="0"/>
        <v>0.64421298980866992</v>
      </c>
    </row>
    <row r="72" spans="2:11">
      <c r="B72" s="126" t="s">
        <v>96</v>
      </c>
    </row>
    <row r="73" spans="2:11">
      <c r="B73" s="164" t="s">
        <v>117</v>
      </c>
    </row>
    <row r="74" spans="2:11">
      <c r="B74" s="176" t="s">
        <v>119</v>
      </c>
    </row>
    <row r="75" spans="2:11" s="20" customFormat="1" ht="12.75" customHeight="1">
      <c r="B75" s="224"/>
      <c r="C75" s="224"/>
      <c r="D75" s="224"/>
      <c r="E75" s="224"/>
      <c r="F75" s="224"/>
      <c r="G75" s="224"/>
      <c r="H75" s="224"/>
      <c r="I75" s="224"/>
      <c r="J75" s="224"/>
      <c r="K75" s="225"/>
    </row>
    <row r="76" spans="2:11" s="20" customFormat="1" ht="22.5" customHeight="1">
      <c r="B76" s="674" t="s">
        <v>107</v>
      </c>
      <c r="C76" s="675"/>
      <c r="D76" s="675"/>
      <c r="E76" s="675"/>
      <c r="F76" s="675"/>
      <c r="G76" s="675"/>
      <c r="H76" s="675"/>
      <c r="I76" s="675"/>
      <c r="J76" s="675"/>
      <c r="K76" s="676"/>
    </row>
    <row r="77" spans="2:11" s="20" customFormat="1" ht="12.75" customHeight="1">
      <c r="B77" s="226"/>
      <c r="C77" s="227"/>
      <c r="D77" s="227"/>
      <c r="E77" s="227"/>
      <c r="F77" s="227"/>
      <c r="G77" s="227"/>
      <c r="H77" s="227"/>
      <c r="I77" s="227"/>
      <c r="J77" s="227"/>
      <c r="K77" s="91"/>
    </row>
    <row r="78" spans="2:11" ht="24.75" customHeight="1">
      <c r="B78" s="682" t="s">
        <v>86</v>
      </c>
      <c r="C78" s="684" t="s">
        <v>87</v>
      </c>
      <c r="D78" s="685"/>
      <c r="E78" s="686"/>
      <c r="F78" s="684" t="s">
        <v>89</v>
      </c>
      <c r="G78" s="685"/>
      <c r="H78" s="686"/>
      <c r="I78" s="684" t="s">
        <v>80</v>
      </c>
      <c r="J78" s="685"/>
      <c r="K78" s="686"/>
    </row>
    <row r="79" spans="2:11" ht="13">
      <c r="B79" s="683"/>
      <c r="C79" s="73">
        <v>2004</v>
      </c>
      <c r="D79" s="87">
        <v>2005</v>
      </c>
      <c r="E79" s="63">
        <v>2006</v>
      </c>
      <c r="F79" s="87">
        <v>2004</v>
      </c>
      <c r="G79" s="87">
        <v>2005</v>
      </c>
      <c r="H79" s="63">
        <v>2006</v>
      </c>
      <c r="I79" s="87">
        <v>2004</v>
      </c>
      <c r="J79" s="72">
        <v>2005</v>
      </c>
      <c r="K79" s="63">
        <v>2006</v>
      </c>
    </row>
    <row r="80" spans="2:11">
      <c r="B80" s="59"/>
      <c r="C80" s="57"/>
      <c r="D80" s="57"/>
      <c r="E80" s="57"/>
      <c r="F80" s="90"/>
      <c r="G80" s="90"/>
      <c r="H80" s="57"/>
      <c r="I80" s="90"/>
      <c r="J80" s="90"/>
      <c r="K80" s="60"/>
    </row>
    <row r="81" spans="2:14" ht="16.5" customHeight="1">
      <c r="B81" s="64" t="s">
        <v>120</v>
      </c>
      <c r="C81" s="223">
        <v>223.85</v>
      </c>
      <c r="D81" s="222">
        <v>239.94</v>
      </c>
      <c r="E81" s="77">
        <v>243.14</v>
      </c>
      <c r="F81" s="77">
        <v>44.88</v>
      </c>
      <c r="G81" s="77">
        <v>45.79</v>
      </c>
      <c r="H81" s="77">
        <v>46.44</v>
      </c>
      <c r="I81" s="77">
        <v>268.73</v>
      </c>
      <c r="J81" s="77">
        <v>285.73</v>
      </c>
      <c r="K81" s="78">
        <v>289.58</v>
      </c>
    </row>
    <row r="82" spans="2:14" ht="16.5" customHeight="1">
      <c r="B82" s="161" t="s">
        <v>90</v>
      </c>
      <c r="C82" s="162">
        <v>54230.879999999997</v>
      </c>
      <c r="D82" s="79">
        <v>56175.24</v>
      </c>
      <c r="E82" s="79">
        <v>59360.11</v>
      </c>
      <c r="F82" s="79">
        <v>20521.22</v>
      </c>
      <c r="G82" s="79">
        <v>21635.23</v>
      </c>
      <c r="H82" s="79">
        <v>22556.31</v>
      </c>
      <c r="I82" s="79">
        <v>74752.09</v>
      </c>
      <c r="J82" s="79">
        <v>77810.47</v>
      </c>
      <c r="K82" s="80">
        <v>81916.42</v>
      </c>
    </row>
    <row r="83" spans="2:14" ht="16.5" customHeight="1">
      <c r="B83" s="30" t="s">
        <v>145</v>
      </c>
      <c r="C83" s="221">
        <f>C81/C82*100</f>
        <v>0.41277220653620228</v>
      </c>
      <c r="D83" s="96">
        <f t="shared" ref="D83:K83" si="1">D81/D82*100</f>
        <v>0.42712768116344496</v>
      </c>
      <c r="E83" s="96">
        <f t="shared" si="1"/>
        <v>0.40960166684327232</v>
      </c>
      <c r="F83" s="96">
        <f t="shared" si="1"/>
        <v>0.21870044763420499</v>
      </c>
      <c r="G83" s="96">
        <f t="shared" si="1"/>
        <v>0.21164554294084231</v>
      </c>
      <c r="H83" s="96">
        <f t="shared" si="1"/>
        <v>0.20588473912621347</v>
      </c>
      <c r="I83" s="96">
        <f t="shared" si="1"/>
        <v>0.35949496529127151</v>
      </c>
      <c r="J83" s="96">
        <f t="shared" si="1"/>
        <v>0.36721279282852298</v>
      </c>
      <c r="K83" s="97">
        <f t="shared" si="1"/>
        <v>0.35350665959278982</v>
      </c>
    </row>
    <row r="84" spans="2:14">
      <c r="B84" s="126" t="s">
        <v>96</v>
      </c>
    </row>
    <row r="85" spans="2:14">
      <c r="B85" s="164" t="s">
        <v>117</v>
      </c>
    </row>
    <row r="86" spans="2:14">
      <c r="B86" s="164" t="s">
        <v>118</v>
      </c>
    </row>
    <row r="87" spans="2:14">
      <c r="B87" s="164"/>
    </row>
    <row r="88" spans="2:14" ht="22.5" customHeight="1">
      <c r="B88" s="672" t="s">
        <v>148</v>
      </c>
      <c r="C88" s="673"/>
      <c r="D88" s="673"/>
      <c r="E88" s="673"/>
      <c r="F88" s="673"/>
      <c r="G88" s="673"/>
      <c r="H88" s="673"/>
      <c r="I88" s="673"/>
    </row>
    <row r="89" spans="2:14">
      <c r="B89" s="94"/>
      <c r="C89" s="21"/>
      <c r="D89" s="21"/>
      <c r="E89" s="21"/>
      <c r="F89" s="21"/>
      <c r="G89" s="21"/>
      <c r="H89" s="21"/>
      <c r="I89" s="58"/>
    </row>
    <row r="90" spans="2:14" ht="16.5" customHeight="1">
      <c r="B90" s="70" t="s">
        <v>86</v>
      </c>
      <c r="C90" s="95">
        <v>2000</v>
      </c>
      <c r="D90" s="95">
        <v>2001</v>
      </c>
      <c r="E90" s="95">
        <v>2002</v>
      </c>
      <c r="F90" s="95">
        <v>2003</v>
      </c>
      <c r="G90" s="95">
        <v>2004</v>
      </c>
      <c r="H90" s="95">
        <v>2005</v>
      </c>
      <c r="I90" s="228">
        <v>2006</v>
      </c>
    </row>
    <row r="91" spans="2:14">
      <c r="B91" s="29"/>
      <c r="C91" s="92"/>
      <c r="D91" s="92"/>
      <c r="E91" s="92"/>
      <c r="F91" s="92"/>
      <c r="G91" s="92"/>
      <c r="H91" s="93"/>
      <c r="I91" s="170"/>
      <c r="M91" s="20"/>
      <c r="N91" s="20"/>
    </row>
    <row r="92" spans="2:14" ht="16.5" customHeight="1">
      <c r="B92" s="129" t="s">
        <v>120</v>
      </c>
      <c r="C92" s="98">
        <v>243.86</v>
      </c>
      <c r="D92" s="77">
        <v>243.37</v>
      </c>
      <c r="E92" s="77">
        <v>240.93</v>
      </c>
      <c r="F92" s="77">
        <v>240.85</v>
      </c>
      <c r="G92" s="77">
        <v>248.09</v>
      </c>
      <c r="H92" s="77">
        <v>247.33</v>
      </c>
      <c r="I92" s="233">
        <v>247.19</v>
      </c>
    </row>
    <row r="93" spans="2:14" ht="16.5" customHeight="1">
      <c r="B93" s="130" t="s">
        <v>97</v>
      </c>
      <c r="C93" s="89">
        <v>34608.300000000003</v>
      </c>
      <c r="D93" s="79">
        <v>35127.4</v>
      </c>
      <c r="E93" s="79">
        <v>35781.4</v>
      </c>
      <c r="F93" s="79">
        <v>36264.800000000003</v>
      </c>
      <c r="G93" s="79">
        <v>37785.360000000001</v>
      </c>
      <c r="H93" s="79">
        <v>38104.559999999998</v>
      </c>
      <c r="I93" s="106">
        <v>38370.85</v>
      </c>
    </row>
    <row r="94" spans="2:14" ht="16.5" customHeight="1">
      <c r="B94" s="134" t="s">
        <v>145</v>
      </c>
      <c r="C94" s="96">
        <f t="shared" ref="C94:I94" si="2">C92/C93*100</f>
        <v>0.70462865844320577</v>
      </c>
      <c r="D94" s="96">
        <f t="shared" si="2"/>
        <v>0.69282098874382958</v>
      </c>
      <c r="E94" s="96">
        <f t="shared" si="2"/>
        <v>0.67333866198639514</v>
      </c>
      <c r="F94" s="96">
        <f t="shared" si="2"/>
        <v>0.66414263969469012</v>
      </c>
      <c r="G94" s="96">
        <f t="shared" si="2"/>
        <v>0.65657704465433175</v>
      </c>
      <c r="H94" s="96">
        <f t="shared" si="2"/>
        <v>0.64908241953194057</v>
      </c>
      <c r="I94" s="97">
        <f t="shared" si="2"/>
        <v>0.64421298980866992</v>
      </c>
    </row>
    <row r="95" spans="2:14">
      <c r="B95" s="2" t="s">
        <v>88</v>
      </c>
      <c r="H95" s="49"/>
    </row>
    <row r="96" spans="2:14">
      <c r="B96" s="136" t="s">
        <v>119</v>
      </c>
      <c r="H96" s="2"/>
    </row>
    <row r="98" spans="2:9" ht="22.5" customHeight="1">
      <c r="B98" s="672" t="s">
        <v>149</v>
      </c>
      <c r="C98" s="673"/>
      <c r="D98" s="673"/>
      <c r="E98" s="673"/>
      <c r="F98" s="673"/>
      <c r="G98" s="673"/>
      <c r="H98" s="673"/>
      <c r="I98" s="673"/>
    </row>
    <row r="99" spans="2:9">
      <c r="B99" s="94"/>
      <c r="C99" s="21"/>
      <c r="D99" s="21"/>
      <c r="E99" s="21"/>
      <c r="F99" s="21"/>
      <c r="G99" s="21"/>
      <c r="H99" s="21"/>
      <c r="I99" s="230"/>
    </row>
    <row r="100" spans="2:9" ht="16.5" customHeight="1">
      <c r="B100" s="70" t="s">
        <v>86</v>
      </c>
      <c r="C100" s="95">
        <v>2000</v>
      </c>
      <c r="D100" s="95">
        <v>2001</v>
      </c>
      <c r="E100" s="95">
        <v>2002</v>
      </c>
      <c r="F100" s="95">
        <v>2003</v>
      </c>
      <c r="G100" s="95">
        <v>2004</v>
      </c>
      <c r="H100" s="231">
        <v>2005</v>
      </c>
      <c r="I100" s="228">
        <v>2006</v>
      </c>
    </row>
    <row r="101" spans="2:9">
      <c r="B101" s="29"/>
      <c r="C101" s="92"/>
      <c r="D101" s="92"/>
      <c r="E101" s="92"/>
      <c r="F101" s="92"/>
      <c r="G101" s="92"/>
      <c r="H101" s="93"/>
      <c r="I101" s="170"/>
    </row>
    <row r="102" spans="2:9" ht="16.5" customHeight="1">
      <c r="B102" s="129" t="s">
        <v>120</v>
      </c>
      <c r="C102" s="98">
        <v>199.33</v>
      </c>
      <c r="D102" s="77">
        <v>198.9</v>
      </c>
      <c r="E102" s="77">
        <v>197.72</v>
      </c>
      <c r="F102" s="77">
        <v>195.66</v>
      </c>
      <c r="G102" s="223">
        <v>200.17</v>
      </c>
      <c r="H102" s="77">
        <v>200.58</v>
      </c>
      <c r="I102" s="78">
        <v>198.06</v>
      </c>
    </row>
    <row r="103" spans="2:9" ht="16.5" customHeight="1">
      <c r="B103" s="130" t="s">
        <v>97</v>
      </c>
      <c r="C103" s="89">
        <v>25490.37</v>
      </c>
      <c r="D103" s="79">
        <v>25908.78</v>
      </c>
      <c r="E103" s="79">
        <v>26464.400000000001</v>
      </c>
      <c r="F103" s="79">
        <v>26948.05</v>
      </c>
      <c r="G103" s="79">
        <v>27842.84</v>
      </c>
      <c r="H103" s="79">
        <v>28100.35</v>
      </c>
      <c r="I103" s="80">
        <v>28219.07</v>
      </c>
    </row>
    <row r="104" spans="2:9" ht="16.5" customHeight="1">
      <c r="B104" s="134" t="s">
        <v>145</v>
      </c>
      <c r="C104" s="221">
        <f t="shared" ref="C104:I104" si="3">C102/C103*100</f>
        <v>0.78198158755639879</v>
      </c>
      <c r="D104" s="96">
        <f t="shared" si="3"/>
        <v>0.76769342284739006</v>
      </c>
      <c r="E104" s="96">
        <f t="shared" si="3"/>
        <v>0.74711688154653044</v>
      </c>
      <c r="F104" s="96">
        <f t="shared" si="3"/>
        <v>0.72606366694436153</v>
      </c>
      <c r="G104" s="96">
        <f t="shared" si="3"/>
        <v>0.71892809785208689</v>
      </c>
      <c r="H104" s="96">
        <f t="shared" si="3"/>
        <v>0.71379893844738596</v>
      </c>
      <c r="I104" s="97">
        <f t="shared" si="3"/>
        <v>0.7018657950102537</v>
      </c>
    </row>
    <row r="105" spans="2:9">
      <c r="B105" s="2" t="s">
        <v>88</v>
      </c>
    </row>
    <row r="106" spans="2:9">
      <c r="B106" s="136" t="s">
        <v>119</v>
      </c>
    </row>
    <row r="108" spans="2:9" ht="33" customHeight="1">
      <c r="B108" s="672" t="s">
        <v>150</v>
      </c>
      <c r="C108" s="673"/>
      <c r="D108" s="673"/>
      <c r="E108" s="673"/>
      <c r="F108" s="673"/>
      <c r="G108" s="673"/>
      <c r="H108" s="673"/>
      <c r="I108" s="673"/>
    </row>
    <row r="109" spans="2:9">
      <c r="B109" s="94"/>
      <c r="C109" s="21"/>
      <c r="D109" s="21"/>
      <c r="E109" s="21"/>
      <c r="F109" s="21"/>
      <c r="G109" s="21"/>
      <c r="H109" s="21"/>
      <c r="I109" s="229"/>
    </row>
    <row r="110" spans="2:9" ht="13">
      <c r="B110" s="70" t="s">
        <v>86</v>
      </c>
      <c r="C110" s="95">
        <v>2000</v>
      </c>
      <c r="D110" s="95">
        <v>2001</v>
      </c>
      <c r="E110" s="95">
        <v>2002</v>
      </c>
      <c r="F110" s="95">
        <v>2003</v>
      </c>
      <c r="G110" s="95">
        <v>2004</v>
      </c>
      <c r="H110" s="232">
        <v>2005</v>
      </c>
      <c r="I110" s="228">
        <v>2006</v>
      </c>
    </row>
    <row r="111" spans="2:9">
      <c r="B111" s="29"/>
      <c r="C111" s="92"/>
      <c r="D111" s="92"/>
      <c r="E111" s="92"/>
      <c r="F111" s="92"/>
      <c r="G111" s="92"/>
      <c r="H111" s="93"/>
      <c r="I111" s="170"/>
    </row>
    <row r="112" spans="2:9" ht="16.5" customHeight="1">
      <c r="B112" s="129" t="s">
        <v>120</v>
      </c>
      <c r="C112" s="98">
        <v>44.53</v>
      </c>
      <c r="D112" s="77">
        <f t="shared" ref="D112:I112" si="4">D92-D102</f>
        <v>44.47</v>
      </c>
      <c r="E112" s="77">
        <f t="shared" si="4"/>
        <v>43.210000000000008</v>
      </c>
      <c r="F112" s="77">
        <f t="shared" si="4"/>
        <v>45.19</v>
      </c>
      <c r="G112" s="77">
        <f t="shared" si="4"/>
        <v>47.920000000000016</v>
      </c>
      <c r="H112" s="77">
        <f t="shared" si="4"/>
        <v>46.75</v>
      </c>
      <c r="I112" s="78">
        <f t="shared" si="4"/>
        <v>49.129999999999995</v>
      </c>
    </row>
    <row r="113" spans="1:14" ht="16.5" customHeight="1">
      <c r="B113" s="130" t="s">
        <v>97</v>
      </c>
      <c r="C113" s="89">
        <v>9117.93</v>
      </c>
      <c r="D113" s="79">
        <v>9218.6299999999992</v>
      </c>
      <c r="E113" s="79">
        <v>9317.0300000000007</v>
      </c>
      <c r="F113" s="79">
        <v>9571.69</v>
      </c>
      <c r="G113" s="79">
        <v>9936.39</v>
      </c>
      <c r="H113" s="79">
        <v>10004.209999999999</v>
      </c>
      <c r="I113" s="80">
        <v>10151.780000000001</v>
      </c>
    </row>
    <row r="114" spans="1:14" ht="16.5" customHeight="1">
      <c r="B114" s="134" t="s">
        <v>145</v>
      </c>
      <c r="C114" s="221">
        <f t="shared" ref="C114:I114" si="5">C112/C113*100</f>
        <v>0.48837839290277507</v>
      </c>
      <c r="D114" s="96">
        <f t="shared" si="5"/>
        <v>0.48239271995947341</v>
      </c>
      <c r="E114" s="96">
        <f t="shared" si="5"/>
        <v>0.46377440021122618</v>
      </c>
      <c r="F114" s="96">
        <f t="shared" si="5"/>
        <v>0.47212143310115556</v>
      </c>
      <c r="G114" s="96">
        <f t="shared" si="5"/>
        <v>0.4822677048706826</v>
      </c>
      <c r="H114" s="96">
        <f t="shared" si="5"/>
        <v>0.46730326532529809</v>
      </c>
      <c r="I114" s="97">
        <f t="shared" si="5"/>
        <v>0.48395453802190347</v>
      </c>
    </row>
    <row r="115" spans="1:14" s="20" customFormat="1" ht="16.5" customHeight="1">
      <c r="A115" s="39"/>
      <c r="B115" s="131"/>
      <c r="C115" s="133"/>
      <c r="D115" s="132"/>
      <c r="E115" s="132"/>
      <c r="F115" s="132"/>
      <c r="G115" s="132"/>
      <c r="H115" s="132"/>
      <c r="I115" s="39"/>
      <c r="M115"/>
      <c r="N115"/>
    </row>
    <row r="116" spans="1:14">
      <c r="B116" s="2" t="s">
        <v>88</v>
      </c>
    </row>
    <row r="117" spans="1:14" ht="12.75" customHeight="1">
      <c r="B117" s="136" t="s">
        <v>119</v>
      </c>
    </row>
    <row r="118" spans="1:14" ht="12.75" customHeight="1"/>
    <row r="119" spans="1:14" ht="12.75" customHeight="1"/>
    <row r="120" spans="1:14" ht="12.75" customHeight="1"/>
    <row r="121" spans="1:14" ht="12.75" customHeight="1"/>
    <row r="122" spans="1:14" ht="12.75" customHeight="1"/>
    <row r="123" spans="1:14" ht="12.75" customHeight="1"/>
    <row r="124" spans="1:14" ht="12.75" customHeight="1"/>
    <row r="125" spans="1:14" ht="12.75" customHeight="1"/>
    <row r="126" spans="1:14" ht="12.75" customHeight="1"/>
    <row r="127" spans="1:14" ht="12.75" customHeight="1"/>
    <row r="128" spans="1:14" ht="12.75" customHeight="1"/>
    <row r="129" spans="7:8" ht="12.75" customHeight="1"/>
    <row r="130" spans="7:8" ht="12.75" customHeight="1"/>
    <row r="131" spans="7:8" ht="12.75" customHeight="1"/>
    <row r="132" spans="7:8" ht="12.75" customHeight="1"/>
    <row r="133" spans="7:8" ht="12.75" customHeight="1"/>
    <row r="134" spans="7:8" ht="12.75" customHeight="1"/>
    <row r="135" spans="7:8" ht="12.75" customHeight="1">
      <c r="G135" s="2"/>
      <c r="H135" s="2"/>
    </row>
    <row r="136" spans="7:8" ht="12.75" customHeight="1">
      <c r="G136" s="2"/>
    </row>
    <row r="137" spans="7:8" ht="12.75" customHeight="1"/>
    <row r="138" spans="7:8" ht="12.75" customHeight="1"/>
    <row r="139" spans="7:8" ht="12.75" customHeight="1"/>
    <row r="140" spans="7:8" ht="12.75" customHeight="1"/>
    <row r="141" spans="7:8" ht="12.75" customHeight="1"/>
    <row r="142" spans="7:8" ht="12.75" customHeight="1"/>
    <row r="143" spans="7:8" ht="12.75" customHeight="1"/>
    <row r="144" spans="7:8" ht="12.75" customHeight="1"/>
    <row r="145" spans="7:8" ht="12.75" customHeight="1"/>
    <row r="146" spans="7:8" ht="12.75" customHeight="1"/>
    <row r="147" spans="7:8" ht="12.75" customHeight="1"/>
    <row r="148" spans="7:8" ht="12.75" customHeight="1"/>
    <row r="149" spans="7:8" ht="12.75" customHeight="1"/>
    <row r="150" spans="7:8" ht="12.75" customHeight="1"/>
    <row r="151" spans="7:8" ht="12.75" customHeight="1"/>
    <row r="152" spans="7:8" ht="12.75" customHeight="1"/>
    <row r="153" spans="7:8" ht="12.75" customHeight="1"/>
    <row r="154" spans="7:8" ht="12.75" customHeight="1"/>
    <row r="155" spans="7:8" ht="12.75" customHeight="1">
      <c r="G155" s="2"/>
      <c r="H155" s="2"/>
    </row>
    <row r="156" spans="7:8" ht="12.75" customHeight="1"/>
    <row r="157" spans="7:8" ht="12.75" customHeight="1"/>
    <row r="158" spans="7:8" ht="12.75" customHeight="1"/>
    <row r="159" spans="7:8" ht="12.75" customHeight="1"/>
    <row r="160" spans="7:8" ht="12.75" customHeight="1"/>
    <row r="161" spans="7:8" ht="12.75" customHeight="1"/>
    <row r="162" spans="7:8" ht="12.75" customHeight="1"/>
    <row r="163" spans="7:8" ht="12.75" customHeight="1"/>
    <row r="164" spans="7:8" ht="12.75" customHeight="1"/>
    <row r="165" spans="7:8" ht="12.75" customHeight="1"/>
    <row r="166" spans="7:8" ht="12.75" customHeight="1"/>
    <row r="167" spans="7:8" ht="12.75" customHeight="1"/>
    <row r="168" spans="7:8" ht="12.75" customHeight="1"/>
    <row r="169" spans="7:8" ht="12.75" customHeight="1"/>
    <row r="170" spans="7:8" ht="12.75" customHeight="1"/>
    <row r="171" spans="7:8" ht="12.75" customHeight="1"/>
    <row r="172" spans="7:8" ht="12.75" customHeight="1"/>
    <row r="173" spans="7:8" ht="12.75" customHeight="1"/>
    <row r="174" spans="7:8" ht="12.75" customHeight="1"/>
    <row r="175" spans="7:8" ht="12.75" customHeight="1">
      <c r="G175" s="2"/>
      <c r="H175" s="2"/>
    </row>
    <row r="176" spans="7:8" ht="12.75" customHeight="1">
      <c r="G176" s="2"/>
    </row>
  </sheetData>
  <mergeCells count="25">
    <mergeCell ref="B78:B79"/>
    <mergeCell ref="F78:H78"/>
    <mergeCell ref="B1:J1"/>
    <mergeCell ref="G3:J3"/>
    <mergeCell ref="G5:J5"/>
    <mergeCell ref="G4:J4"/>
    <mergeCell ref="B3:E3"/>
    <mergeCell ref="B4:E4"/>
    <mergeCell ref="B5:E5"/>
    <mergeCell ref="B88:I88"/>
    <mergeCell ref="B108:I108"/>
    <mergeCell ref="B98:I98"/>
    <mergeCell ref="B13:G13"/>
    <mergeCell ref="B26:G26"/>
    <mergeCell ref="B40:G40"/>
    <mergeCell ref="B55:J55"/>
    <mergeCell ref="B56:J56"/>
    <mergeCell ref="B64:K64"/>
    <mergeCell ref="B66:B67"/>
    <mergeCell ref="C78:E78"/>
    <mergeCell ref="I78:K78"/>
    <mergeCell ref="C66:E66"/>
    <mergeCell ref="F66:H66"/>
    <mergeCell ref="I66:K66"/>
    <mergeCell ref="B76:K76"/>
  </mergeCells>
  <phoneticPr fontId="0" type="noConversion"/>
  <hyperlinks>
    <hyperlink ref="B11" r:id="rId1"/>
    <hyperlink ref="B62" r:id="rId2"/>
    <hyperlink ref="B73" r:id="rId3"/>
    <hyperlink ref="B85" r:id="rId4"/>
    <hyperlink ref="B86" r:id="rId5"/>
    <hyperlink ref="B117" r:id="rId6"/>
    <hyperlink ref="K1" location="índex!_Toc167271766" display="    índex"/>
    <hyperlink ref="K53" location="índex!_Toc167271766" display="    índex"/>
    <hyperlink ref="B52" r:id="rId7"/>
    <hyperlink ref="B74" r:id="rId8"/>
    <hyperlink ref="B106" r:id="rId9"/>
    <hyperlink ref="B96" r:id="rId10"/>
    <hyperlink ref="B25" r:id="rId11"/>
  </hyperlinks>
  <pageMargins left="0.75" right="0.75" top="0.34" bottom="1" header="0" footer="0"/>
  <pageSetup paperSize="9" scale="62" orientation="portrait" verticalDpi="1200" r:id="rId12"/>
  <headerFooter alignWithMargins="0"/>
  <rowBreaks count="3" manualBreakCount="3">
    <brk id="25" max="10" man="1"/>
    <brk id="52" max="10" man="1"/>
    <brk id="117" min="1" max="10" man="1"/>
  </rowBreaks>
  <drawing r:id="rId1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zoomScaleNormal="100" zoomScaleSheetLayoutView="90" workbookViewId="0">
      <selection activeCell="Q18" sqref="Q18"/>
    </sheetView>
  </sheetViews>
  <sheetFormatPr defaultRowHeight="12.5"/>
  <cols>
    <col min="1" max="1" width="53.453125" customWidth="1"/>
    <col min="2" max="2" width="23.453125" customWidth="1"/>
    <col min="3" max="3" width="21.54296875" customWidth="1"/>
    <col min="4" max="4" width="18.453125" customWidth="1"/>
    <col min="11" max="13" width="9.1796875" style="20"/>
  </cols>
  <sheetData>
    <row r="1" spans="1:13" ht="37" customHeight="1">
      <c r="A1" s="596" t="s">
        <v>185</v>
      </c>
      <c r="B1" s="597"/>
      <c r="C1" s="597"/>
      <c r="D1" s="597"/>
      <c r="E1" s="597"/>
      <c r="F1" s="597"/>
      <c r="G1" s="597"/>
      <c r="H1" s="597"/>
      <c r="I1" s="597"/>
      <c r="J1" s="597"/>
      <c r="K1" s="492"/>
      <c r="L1" s="492"/>
      <c r="M1" s="492"/>
    </row>
    <row r="3" spans="1:13" ht="18" customHeight="1">
      <c r="A3" s="575" t="s">
        <v>306</v>
      </c>
      <c r="B3" s="576"/>
      <c r="C3" s="576"/>
      <c r="D3" s="576"/>
      <c r="E3" s="576"/>
      <c r="F3" s="576"/>
      <c r="G3" s="576"/>
      <c r="H3" s="576"/>
      <c r="I3" s="576"/>
      <c r="J3" s="576"/>
      <c r="K3" s="494"/>
      <c r="L3" s="494"/>
      <c r="M3" s="494"/>
    </row>
    <row r="25" spans="1:13">
      <c r="A25" s="319" t="s">
        <v>226</v>
      </c>
    </row>
    <row r="27" spans="1:13" ht="15.65" customHeight="1">
      <c r="A27" s="575" t="s">
        <v>322</v>
      </c>
      <c r="B27" s="576"/>
      <c r="C27" s="576"/>
      <c r="D27" s="576"/>
      <c r="E27" s="576"/>
      <c r="F27" s="576"/>
      <c r="G27" s="576"/>
      <c r="H27" s="576"/>
      <c r="I27" s="576"/>
      <c r="J27" s="576"/>
      <c r="K27" s="494"/>
      <c r="L27" s="494"/>
      <c r="M27" s="494"/>
    </row>
    <row r="28" spans="1:13">
      <c r="B28" s="320"/>
      <c r="C28" s="320"/>
      <c r="D28" s="320"/>
    </row>
    <row r="29" spans="1:13" ht="14.5" thickBot="1">
      <c r="A29" s="382"/>
      <c r="B29" s="400" t="s">
        <v>227</v>
      </c>
      <c r="C29" s="400" t="s">
        <v>228</v>
      </c>
      <c r="D29" s="400" t="s">
        <v>279</v>
      </c>
    </row>
    <row r="30" spans="1:13" ht="15" thickTop="1" thickBot="1">
      <c r="A30" s="340"/>
      <c r="B30" s="405" t="s">
        <v>278</v>
      </c>
      <c r="C30" s="405" t="s">
        <v>278</v>
      </c>
      <c r="D30" s="406" t="s">
        <v>81</v>
      </c>
    </row>
    <row r="31" spans="1:13" ht="13" thickTop="1">
      <c r="A31" s="401" t="s">
        <v>229</v>
      </c>
      <c r="B31" s="493">
        <v>681317.6</v>
      </c>
      <c r="C31" s="493">
        <v>148795.4</v>
      </c>
      <c r="D31" s="403">
        <v>21.8</v>
      </c>
    </row>
    <row r="32" spans="1:13">
      <c r="A32" s="401" t="s">
        <v>230</v>
      </c>
      <c r="B32" s="493">
        <v>130795.8</v>
      </c>
      <c r="C32" s="493">
        <v>30090.2</v>
      </c>
      <c r="D32" s="403">
        <v>23</v>
      </c>
    </row>
    <row r="33" spans="1:4">
      <c r="A33" s="401" t="s">
        <v>231</v>
      </c>
      <c r="B33" s="403">
        <v>19.2</v>
      </c>
      <c r="C33" s="403">
        <v>20.2</v>
      </c>
      <c r="D33" s="403"/>
    </row>
    <row r="34" spans="1:4">
      <c r="A34" s="401" t="s">
        <v>232</v>
      </c>
      <c r="B34" s="493">
        <v>160429.29999999999</v>
      </c>
      <c r="C34" s="493">
        <v>35105.1</v>
      </c>
      <c r="D34" s="403">
        <v>21.9</v>
      </c>
    </row>
    <row r="35" spans="1:4">
      <c r="A35" s="401" t="s">
        <v>233</v>
      </c>
      <c r="B35" s="493">
        <v>24131.3</v>
      </c>
      <c r="C35" s="493">
        <v>5208.5</v>
      </c>
      <c r="D35" s="403">
        <v>21.6</v>
      </c>
    </row>
    <row r="36" spans="1:4">
      <c r="A36" s="401" t="s">
        <v>231</v>
      </c>
      <c r="B36" s="403">
        <v>15</v>
      </c>
      <c r="C36" s="403">
        <v>14.8</v>
      </c>
      <c r="D36" s="403"/>
    </row>
    <row r="37" spans="1:4">
      <c r="A37" s="401" t="s">
        <v>234</v>
      </c>
      <c r="B37" s="493">
        <v>2311.8000000000002</v>
      </c>
      <c r="C37" s="403">
        <v>492.6</v>
      </c>
      <c r="D37" s="403">
        <v>21.3</v>
      </c>
    </row>
    <row r="38" spans="1:4">
      <c r="A38" s="401" t="s">
        <v>235</v>
      </c>
      <c r="B38" s="403">
        <v>456.1</v>
      </c>
      <c r="C38" s="403">
        <v>90.6</v>
      </c>
      <c r="D38" s="403">
        <v>19.899999999999999</v>
      </c>
    </row>
    <row r="39" spans="1:4" ht="14.5" thickBot="1">
      <c r="A39" s="404" t="s">
        <v>231</v>
      </c>
      <c r="B39" s="402">
        <v>19.7</v>
      </c>
      <c r="C39" s="402">
        <v>18.399999999999999</v>
      </c>
      <c r="D39" s="382"/>
    </row>
    <row r="40" spans="1:4" ht="13" thickTop="1">
      <c r="A40" s="319" t="s">
        <v>236</v>
      </c>
    </row>
    <row r="41" spans="1:4">
      <c r="A41" s="319" t="s">
        <v>237</v>
      </c>
    </row>
  </sheetData>
  <mergeCells count="3">
    <mergeCell ref="A1:J1"/>
    <mergeCell ref="A3:J3"/>
    <mergeCell ref="A27:J27"/>
  </mergeCells>
  <pageMargins left="0.7" right="0.7" top="0.75" bottom="0.75" header="0.3" footer="0.3"/>
  <pageSetup paperSize="9" scale="4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7"/>
  <sheetViews>
    <sheetView showGridLines="0" zoomScaleNormal="100" zoomScaleSheetLayoutView="75" workbookViewId="0">
      <selection activeCell="L5" sqref="L5"/>
    </sheetView>
  </sheetViews>
  <sheetFormatPr defaultRowHeight="12.5"/>
  <cols>
    <col min="1" max="1" width="15.54296875" customWidth="1"/>
    <col min="2" max="2" width="14.7265625" customWidth="1"/>
    <col min="3" max="7" width="13.453125" customWidth="1"/>
  </cols>
  <sheetData>
    <row r="1" spans="1:10" s="277" customFormat="1" ht="61.5" customHeight="1">
      <c r="A1" s="596" t="s">
        <v>277</v>
      </c>
      <c r="B1" s="597"/>
      <c r="C1" s="597"/>
      <c r="D1" s="597"/>
      <c r="E1" s="597"/>
      <c r="F1" s="597"/>
      <c r="G1" s="597"/>
      <c r="H1" s="597"/>
      <c r="I1" s="285"/>
      <c r="J1" s="285"/>
    </row>
    <row r="2" spans="1:10" ht="14.5">
      <c r="A2" s="395"/>
      <c r="B2" s="395"/>
      <c r="C2" s="395"/>
      <c r="D2" s="395"/>
      <c r="E2" s="395"/>
      <c r="F2" s="395"/>
      <c r="G2" s="395"/>
      <c r="H2" s="395"/>
    </row>
    <row r="3" spans="1:10" ht="18">
      <c r="A3" s="594" t="s">
        <v>192</v>
      </c>
      <c r="B3" s="595"/>
      <c r="C3" s="595"/>
      <c r="D3" s="595"/>
      <c r="E3" s="595"/>
      <c r="F3" s="595"/>
      <c r="G3" s="595"/>
      <c r="H3" s="595"/>
      <c r="I3" s="125"/>
      <c r="J3" s="107"/>
    </row>
    <row r="4" spans="1:10" ht="15" thickBot="1">
      <c r="A4" s="396"/>
      <c r="B4" s="397"/>
      <c r="C4" s="397"/>
      <c r="D4" s="397"/>
      <c r="E4" s="397"/>
      <c r="F4" s="397"/>
      <c r="G4" s="397"/>
      <c r="H4" s="396"/>
    </row>
    <row r="5" spans="1:10" ht="37.5" customHeight="1">
      <c r="A5" s="398"/>
      <c r="B5" s="696"/>
      <c r="C5" s="703" t="s">
        <v>212</v>
      </c>
      <c r="D5" s="703"/>
      <c r="E5" s="703"/>
      <c r="F5" s="703"/>
      <c r="G5" s="704"/>
      <c r="H5" s="399"/>
    </row>
    <row r="6" spans="1:10" ht="37.5" customHeight="1" thickBot="1">
      <c r="A6" s="398"/>
      <c r="B6" s="697"/>
      <c r="C6" s="700" t="s">
        <v>193</v>
      </c>
      <c r="D6" s="700"/>
      <c r="E6" s="700"/>
      <c r="F6" s="700"/>
      <c r="G6" s="701"/>
      <c r="H6" s="398"/>
    </row>
    <row r="7" spans="1:10" ht="37.5" customHeight="1">
      <c r="A7" s="398"/>
      <c r="B7" s="702"/>
      <c r="C7" s="698" t="s">
        <v>78</v>
      </c>
      <c r="D7" s="698"/>
      <c r="E7" s="698"/>
      <c r="F7" s="698"/>
      <c r="G7" s="699"/>
      <c r="H7" s="398"/>
    </row>
    <row r="8" spans="1:10" ht="37.5" customHeight="1" thickBot="1">
      <c r="A8" s="398"/>
      <c r="B8" s="697"/>
      <c r="C8" s="700" t="str">
        <f>C6</f>
        <v>VISUALITZAR DADES</v>
      </c>
      <c r="D8" s="700"/>
      <c r="E8" s="700"/>
      <c r="F8" s="700"/>
      <c r="G8" s="701"/>
      <c r="H8" s="398"/>
    </row>
    <row r="9" spans="1:10" ht="37.5" customHeight="1">
      <c r="A9" s="398"/>
      <c r="B9" s="702"/>
      <c r="C9" s="698" t="s">
        <v>312</v>
      </c>
      <c r="D9" s="698"/>
      <c r="E9" s="698"/>
      <c r="F9" s="698"/>
      <c r="G9" s="699"/>
      <c r="H9" s="398"/>
    </row>
    <row r="10" spans="1:10" ht="37.5" customHeight="1" thickBot="1">
      <c r="A10" s="398"/>
      <c r="B10" s="697"/>
      <c r="C10" s="700" t="s">
        <v>193</v>
      </c>
      <c r="D10" s="700"/>
      <c r="E10" s="700"/>
      <c r="F10" s="700"/>
      <c r="G10" s="701"/>
      <c r="H10" s="398"/>
    </row>
    <row r="11" spans="1:10" ht="30.65" customHeight="1">
      <c r="A11" s="396"/>
      <c r="B11" s="696"/>
      <c r="C11" s="698" t="s">
        <v>264</v>
      </c>
      <c r="D11" s="698"/>
      <c r="E11" s="698"/>
      <c r="F11" s="698"/>
      <c r="G11" s="699"/>
      <c r="H11" s="398"/>
    </row>
    <row r="12" spans="1:10" ht="41.25" customHeight="1" thickBot="1">
      <c r="A12" s="396"/>
      <c r="B12" s="697"/>
      <c r="C12" s="700" t="s">
        <v>193</v>
      </c>
      <c r="D12" s="700"/>
      <c r="E12" s="700"/>
      <c r="F12" s="700"/>
      <c r="G12" s="701"/>
      <c r="H12" s="398"/>
    </row>
    <row r="13" spans="1:10" ht="14.5">
      <c r="A13" s="396"/>
      <c r="B13" s="396"/>
      <c r="C13" s="396"/>
      <c r="D13" s="396"/>
      <c r="E13" s="396"/>
      <c r="F13" s="396"/>
      <c r="G13" s="397"/>
      <c r="H13" s="396"/>
    </row>
    <row r="14" spans="1:10" ht="14.5">
      <c r="A14" s="396"/>
      <c r="B14" s="396"/>
      <c r="C14" s="396"/>
      <c r="D14" s="396"/>
      <c r="E14" s="396"/>
      <c r="F14" s="396"/>
      <c r="G14" s="397"/>
      <c r="H14" s="396"/>
    </row>
    <row r="15" spans="1:10" ht="14.5">
      <c r="A15" s="396"/>
      <c r="B15" s="396"/>
      <c r="C15" s="396"/>
      <c r="D15" s="396"/>
      <c r="E15" s="396"/>
      <c r="F15" s="396"/>
      <c r="G15" s="397"/>
      <c r="H15" s="396"/>
    </row>
    <row r="16" spans="1:10" ht="14.5">
      <c r="A16" s="396"/>
      <c r="B16" s="396"/>
      <c r="C16" s="396"/>
      <c r="D16" s="396"/>
      <c r="E16" s="396"/>
      <c r="F16" s="396"/>
      <c r="G16" s="396"/>
      <c r="H16" s="396"/>
    </row>
    <row r="67" spans="9:9">
      <c r="I67" s="277"/>
    </row>
  </sheetData>
  <mergeCells count="14">
    <mergeCell ref="A3:H3"/>
    <mergeCell ref="A1:H1"/>
    <mergeCell ref="B7:B8"/>
    <mergeCell ref="C8:G8"/>
    <mergeCell ref="C5:G5"/>
    <mergeCell ref="C7:G7"/>
    <mergeCell ref="B5:B6"/>
    <mergeCell ref="C6:G6"/>
    <mergeCell ref="B11:B12"/>
    <mergeCell ref="C11:G11"/>
    <mergeCell ref="C12:G12"/>
    <mergeCell ref="B9:B10"/>
    <mergeCell ref="C9:G9"/>
    <mergeCell ref="C10:G10"/>
  </mergeCells>
  <phoneticPr fontId="0" type="noConversion"/>
  <hyperlinks>
    <hyperlink ref="C8:G8" r:id="rId1" display="http://agricultura.gencat.cat/ca/departament/estadistiques/observatori-agroalimentari-preus/preus-origen/preus-percebuts-pages/"/>
    <hyperlink ref="C10:G10" r:id="rId2" display="VISUALITZAR DADES"/>
    <hyperlink ref="C6:G6" r:id="rId3" display="VISUALITZAR DADES"/>
    <hyperlink ref="C12:G12" r:id="rId4" display="VISUALITZAR DADES"/>
  </hyperlinks>
  <pageMargins left="0.28000000000000003" right="0.75" top="0.51181102362204722" bottom="0.98425196850393704" header="0" footer="0"/>
  <pageSetup paperSize="9" scale="86" orientation="portrait" r:id="rId5"/>
  <headerFooter alignWithMargins="0"/>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119"/>
  <sheetViews>
    <sheetView showGridLines="0" zoomScale="85" zoomScaleNormal="85" zoomScaleSheetLayoutView="70" workbookViewId="0">
      <selection activeCell="AA18" sqref="AA18"/>
    </sheetView>
  </sheetViews>
  <sheetFormatPr defaultRowHeight="12.5"/>
  <cols>
    <col min="1" max="1" width="20.81640625" customWidth="1"/>
    <col min="2" max="3" width="10.54296875" hidden="1" customWidth="1"/>
    <col min="4" max="4" width="10.81640625" customWidth="1"/>
    <col min="5" max="5" width="10.54296875" customWidth="1"/>
    <col min="6" max="6" width="10.1796875" customWidth="1"/>
    <col min="7" max="9" width="10.54296875" customWidth="1"/>
    <col min="10" max="10" width="10.81640625" customWidth="1"/>
    <col min="11" max="11" width="9.453125" customWidth="1"/>
    <col min="12" max="12" width="8.453125" customWidth="1"/>
    <col min="13" max="13" width="9.54296875" bestFit="1" customWidth="1"/>
    <col min="14" max="17" width="9.453125" customWidth="1"/>
    <col min="18" max="18" width="12.453125" customWidth="1"/>
    <col min="19" max="19" width="11.81640625" customWidth="1"/>
    <col min="20" max="20" width="13.453125" customWidth="1"/>
    <col min="21" max="21" width="14.54296875" customWidth="1"/>
    <col min="22" max="22" width="12.453125" customWidth="1"/>
    <col min="23" max="23" width="12.81640625" customWidth="1"/>
    <col min="24" max="24" width="12.1796875" customWidth="1"/>
    <col min="25" max="25" width="13.26953125" customWidth="1"/>
    <col min="26" max="26" width="11.81640625" customWidth="1"/>
    <col min="27" max="27" width="20.453125" customWidth="1"/>
  </cols>
  <sheetData>
    <row r="1" spans="1:27" ht="61.5" customHeight="1">
      <c r="A1" s="578" t="s">
        <v>179</v>
      </c>
      <c r="B1" s="579"/>
      <c r="C1" s="579"/>
      <c r="D1" s="579"/>
      <c r="E1" s="579"/>
      <c r="F1" s="579"/>
      <c r="G1" s="579"/>
      <c r="H1" s="579"/>
      <c r="I1" s="579"/>
      <c r="J1" s="579"/>
      <c r="K1" s="579"/>
      <c r="L1" s="579"/>
      <c r="M1" s="579"/>
      <c r="N1" s="579"/>
      <c r="O1" s="579"/>
      <c r="P1" s="579"/>
      <c r="Q1" s="579"/>
      <c r="R1" s="579"/>
      <c r="S1" s="579"/>
      <c r="T1" s="579"/>
      <c r="U1" s="579"/>
      <c r="V1" s="579"/>
      <c r="W1" s="579"/>
      <c r="X1" s="579"/>
      <c r="Y1" s="579"/>
      <c r="Z1" s="579"/>
    </row>
    <row r="2" spans="1:27">
      <c r="A2" s="127"/>
      <c r="B2" s="127"/>
      <c r="C2" s="127"/>
      <c r="D2" s="127"/>
      <c r="E2" s="127"/>
      <c r="F2" s="127"/>
      <c r="G2" s="127"/>
      <c r="H2" s="127"/>
      <c r="I2" s="127"/>
      <c r="J2" s="127"/>
      <c r="K2" s="127"/>
      <c r="L2" s="2"/>
      <c r="N2" s="127"/>
      <c r="O2" s="127"/>
      <c r="P2" s="127"/>
      <c r="Q2" s="127"/>
    </row>
    <row r="3" spans="1:27" s="177" customFormat="1" ht="18">
      <c r="A3" s="575" t="s">
        <v>146</v>
      </c>
      <c r="B3" s="576"/>
      <c r="C3" s="576"/>
      <c r="D3" s="576"/>
      <c r="E3" s="576"/>
      <c r="F3" s="576"/>
      <c r="G3" s="576"/>
      <c r="H3" s="576"/>
      <c r="I3" s="576"/>
      <c r="J3" s="576"/>
      <c r="K3" s="576"/>
      <c r="L3" s="576"/>
      <c r="M3" s="576"/>
      <c r="N3" s="576"/>
      <c r="O3" s="576"/>
      <c r="P3" s="576"/>
      <c r="Q3" s="576"/>
      <c r="R3" s="576"/>
      <c r="S3" s="576"/>
      <c r="T3" s="576"/>
      <c r="U3" s="576"/>
      <c r="V3" s="576"/>
      <c r="W3" s="576"/>
      <c r="X3" s="576"/>
      <c r="Y3" s="576"/>
      <c r="Z3" s="576"/>
    </row>
    <row r="4" spans="1:27" s="177" customFormat="1" ht="18">
      <c r="A4" s="580"/>
      <c r="B4" s="581"/>
      <c r="C4" s="581"/>
      <c r="D4" s="581"/>
      <c r="E4" s="581"/>
      <c r="F4" s="581"/>
      <c r="G4" s="581"/>
      <c r="H4" s="581"/>
      <c r="I4" s="581"/>
      <c r="J4" s="581"/>
      <c r="K4" s="581"/>
      <c r="L4" s="581"/>
      <c r="M4" s="581"/>
      <c r="Z4" s="464"/>
      <c r="AA4" s="484"/>
    </row>
    <row r="5" spans="1:27" s="177" customFormat="1" ht="16" thickBot="1">
      <c r="A5" s="476" t="s">
        <v>219</v>
      </c>
      <c r="B5" s="577" t="s">
        <v>1</v>
      </c>
      <c r="C5" s="577"/>
      <c r="D5" s="577"/>
      <c r="E5" s="577"/>
      <c r="F5" s="577"/>
      <c r="G5" s="577"/>
      <c r="H5" s="577"/>
      <c r="I5" s="577"/>
      <c r="J5" s="577"/>
      <c r="K5" s="577"/>
      <c r="L5" s="577"/>
      <c r="M5" s="577"/>
      <c r="N5" s="577"/>
      <c r="O5" s="577"/>
      <c r="P5" s="577"/>
      <c r="Q5" s="577"/>
      <c r="R5" s="577"/>
      <c r="S5" s="577"/>
      <c r="T5" s="577"/>
      <c r="U5" s="577"/>
      <c r="V5" s="577"/>
      <c r="W5" s="577"/>
      <c r="X5" s="475"/>
      <c r="Y5" s="475"/>
      <c r="Z5" s="475"/>
      <c r="AA5" s="484"/>
    </row>
    <row r="6" spans="1:27" s="177" customFormat="1" ht="15" thickTop="1" thickBot="1">
      <c r="A6" s="474"/>
      <c r="B6" s="474">
        <v>1997</v>
      </c>
      <c r="C6" s="474">
        <v>1998</v>
      </c>
      <c r="D6" s="474">
        <v>1999</v>
      </c>
      <c r="E6" s="474">
        <v>2000</v>
      </c>
      <c r="F6" s="474">
        <v>2001</v>
      </c>
      <c r="G6" s="474">
        <v>2002</v>
      </c>
      <c r="H6" s="474">
        <v>2003</v>
      </c>
      <c r="I6" s="474">
        <v>2004</v>
      </c>
      <c r="J6" s="474">
        <v>2005</v>
      </c>
      <c r="K6" s="474">
        <v>2006</v>
      </c>
      <c r="L6" s="474">
        <v>2007</v>
      </c>
      <c r="M6" s="474">
        <f>L6+1</f>
        <v>2008</v>
      </c>
      <c r="N6" s="474">
        <v>2009</v>
      </c>
      <c r="O6" s="474">
        <v>2010</v>
      </c>
      <c r="P6" s="474">
        <v>2011</v>
      </c>
      <c r="Q6" s="474">
        <v>2012</v>
      </c>
      <c r="R6" s="474">
        <v>2013</v>
      </c>
      <c r="S6" s="474">
        <v>2014</v>
      </c>
      <c r="T6" s="474">
        <v>2015</v>
      </c>
      <c r="U6" s="474">
        <v>2016</v>
      </c>
      <c r="V6" s="474">
        <v>2017</v>
      </c>
      <c r="W6" s="474">
        <v>2018</v>
      </c>
      <c r="X6" s="473">
        <v>2019</v>
      </c>
      <c r="Y6" s="473">
        <v>2020</v>
      </c>
      <c r="Z6" s="473">
        <v>2021</v>
      </c>
      <c r="AA6" s="473"/>
    </row>
    <row r="7" spans="1:27" s="177" customFormat="1" ht="13" thickTop="1">
      <c r="A7" s="358" t="s">
        <v>42</v>
      </c>
      <c r="B7" s="284">
        <v>0</v>
      </c>
      <c r="C7" s="284">
        <v>0</v>
      </c>
      <c r="D7" s="360">
        <v>0</v>
      </c>
      <c r="E7" s="360">
        <v>0</v>
      </c>
      <c r="F7" s="360">
        <v>0</v>
      </c>
      <c r="G7" s="360">
        <v>0</v>
      </c>
      <c r="H7" s="360">
        <v>0</v>
      </c>
      <c r="I7" s="360">
        <v>0</v>
      </c>
      <c r="J7" s="360">
        <v>0</v>
      </c>
      <c r="K7" s="360">
        <v>0</v>
      </c>
      <c r="L7" s="360">
        <v>0</v>
      </c>
      <c r="M7" s="360">
        <v>0</v>
      </c>
      <c r="N7" s="360">
        <v>0</v>
      </c>
      <c r="O7" s="360">
        <v>0</v>
      </c>
      <c r="P7" s="360">
        <v>0</v>
      </c>
      <c r="Q7" s="360">
        <v>0</v>
      </c>
      <c r="R7" s="360">
        <v>0</v>
      </c>
      <c r="S7" s="360">
        <v>0</v>
      </c>
      <c r="T7" s="360">
        <v>0</v>
      </c>
      <c r="U7" s="360">
        <v>0</v>
      </c>
      <c r="V7" s="360">
        <v>0</v>
      </c>
      <c r="W7" s="361">
        <v>0</v>
      </c>
      <c r="X7" s="496">
        <v>0</v>
      </c>
      <c r="Y7" s="496">
        <v>0</v>
      </c>
      <c r="Z7" s="496">
        <v>0</v>
      </c>
      <c r="AA7" s="281"/>
    </row>
    <row r="8" spans="1:27" s="177" customFormat="1" ht="13" thickBot="1">
      <c r="A8" s="358" t="s">
        <v>43</v>
      </c>
      <c r="B8" s="290">
        <v>567</v>
      </c>
      <c r="C8" s="291">
        <v>670</v>
      </c>
      <c r="D8" s="362">
        <v>706</v>
      </c>
      <c r="E8" s="363">
        <v>772</v>
      </c>
      <c r="F8" s="361">
        <v>734</v>
      </c>
      <c r="G8" s="361">
        <v>741</v>
      </c>
      <c r="H8" s="361">
        <v>791</v>
      </c>
      <c r="I8" s="497">
        <v>795</v>
      </c>
      <c r="J8" s="361">
        <v>803</v>
      </c>
      <c r="K8" s="361">
        <v>822</v>
      </c>
      <c r="L8" s="361">
        <v>813</v>
      </c>
      <c r="M8" s="361">
        <f>VLOOKUP($A8,'[1]superficie (ha) &gt;2007'!$C$2:$J$42,2,FALSE)</f>
        <v>711</v>
      </c>
      <c r="N8" s="361">
        <v>796</v>
      </c>
      <c r="O8" s="361">
        <v>845</v>
      </c>
      <c r="P8" s="361">
        <v>909.7</v>
      </c>
      <c r="Q8" s="361">
        <v>938.7</v>
      </c>
      <c r="R8" s="361">
        <v>936</v>
      </c>
      <c r="S8" s="361">
        <v>943</v>
      </c>
      <c r="T8" s="361">
        <v>947</v>
      </c>
      <c r="U8" s="361">
        <v>941</v>
      </c>
      <c r="V8" s="361">
        <v>941</v>
      </c>
      <c r="W8" s="361">
        <v>1069</v>
      </c>
      <c r="X8" s="281">
        <v>1088</v>
      </c>
      <c r="Y8" s="281">
        <v>1084</v>
      </c>
      <c r="Z8" s="281">
        <v>1103</v>
      </c>
      <c r="AA8" s="281"/>
    </row>
    <row r="9" spans="1:27" s="177" customFormat="1">
      <c r="A9" s="358" t="s">
        <v>44</v>
      </c>
      <c r="B9" s="356">
        <v>178</v>
      </c>
      <c r="C9" s="357">
        <v>157</v>
      </c>
      <c r="D9" s="364">
        <v>140</v>
      </c>
      <c r="E9" s="365">
        <v>132</v>
      </c>
      <c r="F9" s="361">
        <v>131</v>
      </c>
      <c r="G9" s="361">
        <v>137</v>
      </c>
      <c r="H9" s="361">
        <v>130</v>
      </c>
      <c r="I9" s="497">
        <v>129</v>
      </c>
      <c r="J9" s="361">
        <v>94</v>
      </c>
      <c r="K9" s="361">
        <v>88</v>
      </c>
      <c r="L9" s="361">
        <v>76</v>
      </c>
      <c r="M9" s="361">
        <f>VLOOKUP($A9,'[1]superficie (ha) &gt;2007'!$C$2:$J$42,2,FALSE)</f>
        <v>69</v>
      </c>
      <c r="N9" s="361">
        <v>44</v>
      </c>
      <c r="O9" s="361">
        <v>44.6</v>
      </c>
      <c r="P9" s="361">
        <v>28.8</v>
      </c>
      <c r="Q9" s="361">
        <v>28.7</v>
      </c>
      <c r="R9" s="361">
        <v>29</v>
      </c>
      <c r="S9" s="361">
        <v>29</v>
      </c>
      <c r="T9" s="361">
        <v>29</v>
      </c>
      <c r="U9" s="361">
        <v>29</v>
      </c>
      <c r="V9" s="361">
        <v>49</v>
      </c>
      <c r="W9" s="361">
        <v>22</v>
      </c>
      <c r="X9" s="281">
        <v>36</v>
      </c>
      <c r="Y9" s="281">
        <v>36</v>
      </c>
      <c r="Z9" s="281">
        <v>36</v>
      </c>
      <c r="AA9" s="281"/>
    </row>
    <row r="10" spans="1:27" s="177" customFormat="1">
      <c r="A10" s="359" t="s">
        <v>45</v>
      </c>
      <c r="B10" s="281">
        <v>20800</v>
      </c>
      <c r="C10" s="281">
        <v>20911</v>
      </c>
      <c r="D10" s="361">
        <v>20749</v>
      </c>
      <c r="E10" s="361">
        <v>20291</v>
      </c>
      <c r="F10" s="361">
        <v>20346</v>
      </c>
      <c r="G10" s="361">
        <v>20458</v>
      </c>
      <c r="H10" s="361">
        <v>20600</v>
      </c>
      <c r="I10" s="497">
        <v>20703</v>
      </c>
      <c r="J10" s="361">
        <v>20672</v>
      </c>
      <c r="K10" s="361">
        <v>20669</v>
      </c>
      <c r="L10" s="361">
        <v>20617</v>
      </c>
      <c r="M10" s="361">
        <f>VLOOKUP($A10,'[1]superficie (ha) &gt;2007'!$C$2:$J$42,2,FALSE)</f>
        <v>20510</v>
      </c>
      <c r="N10" s="361">
        <v>20567</v>
      </c>
      <c r="O10" s="361">
        <v>20272.099999999999</v>
      </c>
      <c r="P10" s="361">
        <v>20165.900000000001</v>
      </c>
      <c r="Q10" s="361">
        <v>19918.400000000001</v>
      </c>
      <c r="R10" s="361">
        <v>19919</v>
      </c>
      <c r="S10" s="361">
        <v>19807</v>
      </c>
      <c r="T10" s="361">
        <v>20041</v>
      </c>
      <c r="U10" s="361">
        <v>19891</v>
      </c>
      <c r="V10" s="361">
        <v>19586</v>
      </c>
      <c r="W10" s="361">
        <v>19847</v>
      </c>
      <c r="X10" s="361">
        <v>19783</v>
      </c>
      <c r="Y10" s="361">
        <v>19888</v>
      </c>
      <c r="Z10" s="361">
        <v>19840</v>
      </c>
      <c r="AA10" s="361"/>
    </row>
    <row r="11" spans="1:27" s="292" customFormat="1" ht="13.5" thickBot="1">
      <c r="A11" s="470" t="s">
        <v>46</v>
      </c>
      <c r="B11" s="471">
        <f t="shared" ref="B11:K11" si="0">SUM(B7:B10)</f>
        <v>21545</v>
      </c>
      <c r="C11" s="471">
        <f t="shared" si="0"/>
        <v>21738</v>
      </c>
      <c r="D11" s="472">
        <f t="shared" si="0"/>
        <v>21595</v>
      </c>
      <c r="E11" s="472">
        <f t="shared" si="0"/>
        <v>21195</v>
      </c>
      <c r="F11" s="472">
        <f t="shared" si="0"/>
        <v>21211</v>
      </c>
      <c r="G11" s="472">
        <f t="shared" si="0"/>
        <v>21336</v>
      </c>
      <c r="H11" s="472">
        <f t="shared" si="0"/>
        <v>21521</v>
      </c>
      <c r="I11" s="472">
        <v>21627</v>
      </c>
      <c r="J11" s="472">
        <f t="shared" si="0"/>
        <v>21569</v>
      </c>
      <c r="K11" s="472">
        <f t="shared" si="0"/>
        <v>21579</v>
      </c>
      <c r="L11" s="472">
        <f t="shared" ref="L11:V11" si="1">SUM(L7:L10)</f>
        <v>21506</v>
      </c>
      <c r="M11" s="472">
        <f t="shared" si="1"/>
        <v>21290</v>
      </c>
      <c r="N11" s="472">
        <f t="shared" si="1"/>
        <v>21407</v>
      </c>
      <c r="O11" s="472">
        <f t="shared" si="1"/>
        <v>21161.699999999997</v>
      </c>
      <c r="P11" s="472">
        <f t="shared" si="1"/>
        <v>21104.400000000001</v>
      </c>
      <c r="Q11" s="472">
        <f t="shared" si="1"/>
        <v>20885.800000000003</v>
      </c>
      <c r="R11" s="472">
        <f t="shared" si="1"/>
        <v>20884</v>
      </c>
      <c r="S11" s="472">
        <f t="shared" si="1"/>
        <v>20779</v>
      </c>
      <c r="T11" s="472">
        <f t="shared" si="1"/>
        <v>21017</v>
      </c>
      <c r="U11" s="472">
        <f t="shared" si="1"/>
        <v>20861</v>
      </c>
      <c r="V11" s="472">
        <f t="shared" si="1"/>
        <v>20576</v>
      </c>
      <c r="W11" s="472">
        <f>SUM(W7:W10)</f>
        <v>20938</v>
      </c>
      <c r="X11" s="472">
        <v>20907</v>
      </c>
      <c r="Y11" s="472">
        <v>21008</v>
      </c>
      <c r="Z11" s="472">
        <f>SUM(Z7:Z10)</f>
        <v>20979</v>
      </c>
      <c r="AA11" s="486"/>
    </row>
    <row r="12" spans="1:27" ht="13" thickTop="1">
      <c r="A12" s="264"/>
      <c r="L12" s="20"/>
      <c r="M12" s="20"/>
      <c r="N12" s="20"/>
      <c r="O12" s="20"/>
      <c r="P12" s="20"/>
      <c r="AA12" s="2"/>
    </row>
    <row r="13" spans="1:27">
      <c r="A13" s="136"/>
      <c r="L13" s="20"/>
      <c r="M13" s="20"/>
      <c r="N13" s="20"/>
      <c r="O13" s="20"/>
      <c r="P13" s="20"/>
      <c r="Q13" s="20"/>
      <c r="R13" s="20"/>
      <c r="AA13" s="2"/>
    </row>
    <row r="14" spans="1:27">
      <c r="A14" s="136"/>
      <c r="AA14" s="2"/>
    </row>
    <row r="15" spans="1:27">
      <c r="A15" s="136"/>
    </row>
    <row r="18" spans="1:21">
      <c r="A18" s="7"/>
    </row>
    <row r="26" spans="1:21">
      <c r="U26" s="295"/>
    </row>
    <row r="27" spans="1:21">
      <c r="U27" s="294"/>
    </row>
    <row r="52" spans="1:27">
      <c r="A52" s="319" t="s">
        <v>320</v>
      </c>
      <c r="K52" s="495"/>
      <c r="L52" s="495"/>
    </row>
    <row r="53" spans="1:27" ht="18">
      <c r="A53" s="394" t="s">
        <v>319</v>
      </c>
      <c r="B53" s="109"/>
      <c r="C53" s="109"/>
      <c r="D53" s="109"/>
      <c r="E53" s="109"/>
      <c r="F53" s="109"/>
      <c r="G53" s="109"/>
      <c r="H53" s="109"/>
      <c r="I53" s="109"/>
      <c r="J53" s="109"/>
      <c r="K53" s="495"/>
      <c r="L53" s="495"/>
    </row>
    <row r="54" spans="1:27" s="177" customFormat="1" ht="15.65" customHeight="1">
      <c r="A54" s="286"/>
      <c r="K54" s="109"/>
      <c r="L54" s="109"/>
      <c r="N54" s="109"/>
      <c r="O54" s="109"/>
      <c r="P54" s="109"/>
      <c r="Q54" s="109"/>
      <c r="Z54" s="464"/>
      <c r="AA54" s="464"/>
    </row>
    <row r="55" spans="1:27" ht="61.5" customHeight="1">
      <c r="A55" s="578" t="s">
        <v>179</v>
      </c>
      <c r="B55" s="579"/>
      <c r="C55" s="579"/>
      <c r="D55" s="579"/>
      <c r="E55" s="579"/>
      <c r="F55" s="579"/>
      <c r="G55" s="579"/>
      <c r="H55" s="579"/>
      <c r="I55" s="579"/>
      <c r="J55" s="579"/>
      <c r="K55" s="579"/>
      <c r="L55" s="579"/>
      <c r="M55" s="579"/>
      <c r="N55" s="579"/>
      <c r="O55" s="579"/>
      <c r="P55" s="579"/>
      <c r="Q55" s="579"/>
      <c r="R55" s="579"/>
      <c r="S55" s="579"/>
      <c r="T55" s="579"/>
      <c r="U55" s="579"/>
      <c r="V55" s="579"/>
      <c r="W55" s="579"/>
      <c r="X55" s="579"/>
      <c r="Y55" s="579"/>
      <c r="Z55" s="579"/>
    </row>
    <row r="56" spans="1:27" s="20" customFormat="1" ht="15" customHeight="1">
      <c r="A56" s="367"/>
      <c r="B56" s="368"/>
      <c r="C56" s="368"/>
      <c r="D56" s="368"/>
      <c r="E56" s="368"/>
      <c r="F56" s="368"/>
      <c r="G56" s="368"/>
      <c r="H56" s="368"/>
      <c r="I56" s="368"/>
      <c r="J56" s="368"/>
      <c r="K56" s="368"/>
      <c r="L56" s="368"/>
      <c r="M56" s="368"/>
      <c r="N56" s="368"/>
      <c r="O56" s="368"/>
      <c r="P56" s="368"/>
      <c r="Q56" s="368"/>
      <c r="R56" s="368"/>
      <c r="S56" s="368"/>
      <c r="T56" s="368"/>
      <c r="U56" s="368"/>
      <c r="V56" s="368"/>
      <c r="W56" s="368"/>
      <c r="X56" s="368"/>
    </row>
    <row r="57" spans="1:27" s="322" customFormat="1" ht="18">
      <c r="A57" s="575" t="s">
        <v>146</v>
      </c>
      <c r="B57" s="576"/>
      <c r="C57" s="576"/>
      <c r="D57" s="576"/>
      <c r="E57" s="576"/>
      <c r="F57" s="576"/>
      <c r="G57" s="576"/>
      <c r="H57" s="576"/>
      <c r="I57" s="576"/>
      <c r="J57" s="576"/>
      <c r="K57" s="576"/>
      <c r="L57" s="576"/>
      <c r="M57" s="576"/>
      <c r="N57" s="576"/>
      <c r="O57" s="576"/>
      <c r="P57" s="576"/>
      <c r="Q57" s="576"/>
      <c r="R57" s="576"/>
      <c r="S57" s="576"/>
      <c r="T57" s="576"/>
      <c r="U57" s="576"/>
      <c r="V57" s="576"/>
      <c r="W57" s="576"/>
      <c r="X57" s="576"/>
      <c r="Y57" s="576"/>
      <c r="Z57" s="576"/>
    </row>
    <row r="58" spans="1:27" s="289" customFormat="1" ht="18">
      <c r="A58" s="366"/>
      <c r="B58" s="366"/>
      <c r="C58" s="366"/>
      <c r="D58" s="366"/>
      <c r="E58" s="366"/>
      <c r="F58" s="366"/>
      <c r="G58" s="366"/>
      <c r="H58" s="366"/>
      <c r="I58" s="366"/>
      <c r="J58" s="366"/>
      <c r="K58" s="366"/>
      <c r="L58" s="366"/>
      <c r="M58" s="366"/>
      <c r="N58" s="366"/>
      <c r="O58" s="366"/>
      <c r="P58" s="366"/>
      <c r="Q58" s="366"/>
      <c r="R58" s="366"/>
      <c r="S58" s="366"/>
      <c r="T58" s="366"/>
      <c r="U58" s="366"/>
      <c r="V58" s="366"/>
      <c r="W58" s="366"/>
      <c r="X58" s="366"/>
    </row>
    <row r="59" spans="1:27" s="177" customFormat="1" ht="16" thickBot="1">
      <c r="A59" s="476" t="s">
        <v>0</v>
      </c>
      <c r="B59" s="577" t="s">
        <v>318</v>
      </c>
      <c r="C59" s="577"/>
      <c r="D59" s="577"/>
      <c r="E59" s="577"/>
      <c r="F59" s="577"/>
      <c r="G59" s="577"/>
      <c r="H59" s="577"/>
      <c r="I59" s="577"/>
      <c r="J59" s="577"/>
      <c r="K59" s="577"/>
      <c r="L59" s="577"/>
      <c r="M59" s="577"/>
      <c r="N59" s="577"/>
      <c r="O59" s="577"/>
      <c r="P59" s="577"/>
      <c r="Q59" s="577"/>
      <c r="R59" s="577"/>
      <c r="S59" s="577"/>
      <c r="T59" s="577"/>
      <c r="U59" s="577"/>
      <c r="V59" s="577"/>
      <c r="W59" s="577"/>
      <c r="X59" s="577"/>
      <c r="Y59" s="476"/>
      <c r="Z59" s="483"/>
      <c r="AA59" s="500" t="s">
        <v>0</v>
      </c>
    </row>
    <row r="60" spans="1:27" s="177" customFormat="1" ht="15" thickTop="1" thickBot="1">
      <c r="A60" s="474"/>
      <c r="B60" s="474">
        <v>1997</v>
      </c>
      <c r="C60" s="474">
        <v>1998</v>
      </c>
      <c r="D60" s="474">
        <v>1999</v>
      </c>
      <c r="E60" s="474">
        <v>2000</v>
      </c>
      <c r="F60" s="474">
        <v>2001</v>
      </c>
      <c r="G60" s="474">
        <v>2002</v>
      </c>
      <c r="H60" s="474">
        <v>2003</v>
      </c>
      <c r="I60" s="474">
        <v>2004</v>
      </c>
      <c r="J60" s="474">
        <v>2005</v>
      </c>
      <c r="K60" s="474">
        <v>2006</v>
      </c>
      <c r="L60" s="474">
        <v>2007</v>
      </c>
      <c r="M60" s="474">
        <v>2008</v>
      </c>
      <c r="N60" s="474">
        <v>2009</v>
      </c>
      <c r="O60" s="474">
        <v>2010</v>
      </c>
      <c r="P60" s="474">
        <v>2011</v>
      </c>
      <c r="Q60" s="474">
        <v>2012</v>
      </c>
      <c r="R60" s="474">
        <v>2013</v>
      </c>
      <c r="S60" s="474">
        <v>2014</v>
      </c>
      <c r="T60" s="474">
        <v>2015</v>
      </c>
      <c r="U60" s="474">
        <v>2016</v>
      </c>
      <c r="V60" s="474">
        <v>2017</v>
      </c>
      <c r="W60" s="474">
        <v>2018</v>
      </c>
      <c r="X60" s="474">
        <v>2019</v>
      </c>
      <c r="Y60" s="474">
        <v>2020</v>
      </c>
      <c r="Z60" s="474">
        <v>2021</v>
      </c>
      <c r="AA60" s="477"/>
    </row>
    <row r="61" spans="1:27" s="177" customFormat="1" ht="13" thickTop="1">
      <c r="A61" s="353" t="s">
        <v>2</v>
      </c>
      <c r="B61" s="341">
        <v>0</v>
      </c>
      <c r="C61" s="342">
        <v>0</v>
      </c>
      <c r="D61" s="343">
        <v>0</v>
      </c>
      <c r="E61" s="344">
        <v>0</v>
      </c>
      <c r="F61" s="343">
        <v>0</v>
      </c>
      <c r="G61" s="343">
        <v>0</v>
      </c>
      <c r="H61" s="344">
        <v>0</v>
      </c>
      <c r="I61" s="345">
        <v>0</v>
      </c>
      <c r="J61" s="345">
        <v>0</v>
      </c>
      <c r="K61" s="345">
        <v>0</v>
      </c>
      <c r="L61" s="344">
        <v>0</v>
      </c>
      <c r="M61" s="345">
        <v>0</v>
      </c>
      <c r="N61" s="345">
        <v>0</v>
      </c>
      <c r="O61" s="345">
        <v>0</v>
      </c>
      <c r="P61" s="345">
        <v>0</v>
      </c>
      <c r="Q61" s="345">
        <v>0</v>
      </c>
      <c r="R61" s="344">
        <v>0</v>
      </c>
      <c r="S61" s="345">
        <v>0</v>
      </c>
      <c r="T61" s="345">
        <v>0</v>
      </c>
      <c r="U61" s="346">
        <v>0</v>
      </c>
      <c r="V61" s="343">
        <v>0</v>
      </c>
      <c r="W61" s="347">
        <v>0</v>
      </c>
      <c r="X61" s="347">
        <v>0</v>
      </c>
      <c r="Y61" s="347">
        <v>0</v>
      </c>
      <c r="Z61" s="347">
        <v>0</v>
      </c>
      <c r="AA61" s="353" t="s">
        <v>2</v>
      </c>
    </row>
    <row r="62" spans="1:27" s="177" customFormat="1">
      <c r="A62" s="353" t="s">
        <v>3</v>
      </c>
      <c r="B62" s="344">
        <v>192</v>
      </c>
      <c r="C62" s="345">
        <v>186</v>
      </c>
      <c r="D62" s="347">
        <v>186</v>
      </c>
      <c r="E62" s="344">
        <v>252</v>
      </c>
      <c r="F62" s="347">
        <v>188</v>
      </c>
      <c r="G62" s="347">
        <v>188</v>
      </c>
      <c r="H62" s="344">
        <v>188</v>
      </c>
      <c r="I62" s="345">
        <v>188</v>
      </c>
      <c r="J62" s="345">
        <v>186</v>
      </c>
      <c r="K62" s="345">
        <v>185</v>
      </c>
      <c r="L62" s="344">
        <v>183</v>
      </c>
      <c r="M62" s="345">
        <v>75</v>
      </c>
      <c r="N62" s="345">
        <v>103</v>
      </c>
      <c r="O62" s="345">
        <v>110.9</v>
      </c>
      <c r="P62" s="345">
        <v>148.9</v>
      </c>
      <c r="Q62" s="345">
        <v>170.5</v>
      </c>
      <c r="R62" s="344">
        <v>172.3</v>
      </c>
      <c r="S62" s="345">
        <v>182</v>
      </c>
      <c r="T62" s="345">
        <v>186</v>
      </c>
      <c r="U62" s="346">
        <v>183</v>
      </c>
      <c r="V62" s="347">
        <v>154</v>
      </c>
      <c r="W62" s="347">
        <v>159</v>
      </c>
      <c r="X62" s="347">
        <v>158</v>
      </c>
      <c r="Y62" s="347">
        <v>158</v>
      </c>
      <c r="Z62" s="347">
        <v>158</v>
      </c>
      <c r="AA62" s="353" t="s">
        <v>3</v>
      </c>
    </row>
    <row r="63" spans="1:27" s="177" customFormat="1">
      <c r="A63" s="353" t="s">
        <v>4</v>
      </c>
      <c r="B63" s="344">
        <v>0</v>
      </c>
      <c r="C63" s="345">
        <v>0</v>
      </c>
      <c r="D63" s="347">
        <v>0</v>
      </c>
      <c r="E63" s="344">
        <v>0</v>
      </c>
      <c r="F63" s="347">
        <v>0</v>
      </c>
      <c r="G63" s="347">
        <v>0</v>
      </c>
      <c r="H63" s="344">
        <v>0</v>
      </c>
      <c r="I63" s="345">
        <v>0</v>
      </c>
      <c r="J63" s="345">
        <v>0</v>
      </c>
      <c r="K63" s="345">
        <v>0</v>
      </c>
      <c r="L63" s="344">
        <v>0</v>
      </c>
      <c r="M63" s="345">
        <v>0</v>
      </c>
      <c r="N63" s="345">
        <v>0</v>
      </c>
      <c r="O63" s="345">
        <v>0</v>
      </c>
      <c r="P63" s="345">
        <v>0</v>
      </c>
      <c r="Q63" s="345">
        <v>0</v>
      </c>
      <c r="R63" s="344">
        <v>0</v>
      </c>
      <c r="S63" s="345">
        <v>0</v>
      </c>
      <c r="T63" s="345">
        <v>0</v>
      </c>
      <c r="U63" s="346">
        <v>0</v>
      </c>
      <c r="V63" s="347">
        <v>0</v>
      </c>
      <c r="W63" s="347">
        <v>0</v>
      </c>
      <c r="X63" s="347">
        <v>0</v>
      </c>
      <c r="Y63" s="347">
        <v>0</v>
      </c>
      <c r="Z63" s="347">
        <v>0</v>
      </c>
      <c r="AA63" s="353" t="s">
        <v>4</v>
      </c>
    </row>
    <row r="64" spans="1:27" s="177" customFormat="1">
      <c r="A64" s="353" t="s">
        <v>5</v>
      </c>
      <c r="B64" s="344">
        <v>0</v>
      </c>
      <c r="C64" s="345">
        <v>0</v>
      </c>
      <c r="D64" s="347">
        <v>0</v>
      </c>
      <c r="E64" s="344">
        <v>0</v>
      </c>
      <c r="F64" s="347">
        <v>0</v>
      </c>
      <c r="G64" s="347">
        <v>0</v>
      </c>
      <c r="H64" s="344">
        <v>0</v>
      </c>
      <c r="I64" s="345">
        <v>0</v>
      </c>
      <c r="J64" s="345">
        <v>0</v>
      </c>
      <c r="K64" s="345">
        <v>0</v>
      </c>
      <c r="L64" s="344">
        <v>0</v>
      </c>
      <c r="M64" s="345">
        <v>0</v>
      </c>
      <c r="N64" s="345">
        <v>0</v>
      </c>
      <c r="O64" s="345">
        <v>0</v>
      </c>
      <c r="P64" s="345">
        <v>0</v>
      </c>
      <c r="Q64" s="345">
        <v>0</v>
      </c>
      <c r="R64" s="344">
        <v>0</v>
      </c>
      <c r="S64" s="345">
        <v>0</v>
      </c>
      <c r="T64" s="345">
        <v>0</v>
      </c>
      <c r="U64" s="346">
        <v>0</v>
      </c>
      <c r="V64" s="347">
        <v>0</v>
      </c>
      <c r="W64" s="347">
        <v>0</v>
      </c>
      <c r="X64" s="347">
        <v>0</v>
      </c>
      <c r="Y64" s="347">
        <v>0</v>
      </c>
      <c r="Z64" s="347">
        <v>0</v>
      </c>
      <c r="AA64" s="353" t="s">
        <v>5</v>
      </c>
    </row>
    <row r="65" spans="1:27" s="177" customFormat="1">
      <c r="A65" s="353" t="s">
        <v>6</v>
      </c>
      <c r="B65" s="344">
        <v>0</v>
      </c>
      <c r="C65" s="345">
        <v>0</v>
      </c>
      <c r="D65" s="347">
        <v>0</v>
      </c>
      <c r="E65" s="344">
        <v>0</v>
      </c>
      <c r="F65" s="347">
        <v>0</v>
      </c>
      <c r="G65" s="347">
        <v>0</v>
      </c>
      <c r="H65" s="344">
        <v>0</v>
      </c>
      <c r="I65" s="345">
        <v>0</v>
      </c>
      <c r="J65" s="345">
        <v>0</v>
      </c>
      <c r="K65" s="345">
        <v>0</v>
      </c>
      <c r="L65" s="344">
        <v>0</v>
      </c>
      <c r="M65" s="345">
        <v>0</v>
      </c>
      <c r="N65" s="345">
        <v>0</v>
      </c>
      <c r="O65" s="345">
        <v>0</v>
      </c>
      <c r="P65" s="345">
        <v>0</v>
      </c>
      <c r="Q65" s="345">
        <v>0</v>
      </c>
      <c r="R65" s="344">
        <v>0</v>
      </c>
      <c r="S65" s="345">
        <v>0</v>
      </c>
      <c r="T65" s="345">
        <v>0</v>
      </c>
      <c r="U65" s="346">
        <v>0</v>
      </c>
      <c r="V65" s="347">
        <v>0</v>
      </c>
      <c r="W65" s="347">
        <v>0</v>
      </c>
      <c r="X65" s="347">
        <v>0</v>
      </c>
      <c r="Y65" s="347">
        <v>0</v>
      </c>
      <c r="Z65" s="347">
        <v>0</v>
      </c>
      <c r="AA65" s="353" t="s">
        <v>6</v>
      </c>
    </row>
    <row r="66" spans="1:27" s="177" customFormat="1" ht="13" thickBot="1">
      <c r="A66" s="354" t="s">
        <v>7</v>
      </c>
      <c r="B66" s="349">
        <v>0</v>
      </c>
      <c r="C66" s="350">
        <v>0</v>
      </c>
      <c r="D66" s="351">
        <v>0</v>
      </c>
      <c r="E66" s="349">
        <v>0</v>
      </c>
      <c r="F66" s="351">
        <v>0</v>
      </c>
      <c r="G66" s="351">
        <v>0</v>
      </c>
      <c r="H66" s="349">
        <v>0</v>
      </c>
      <c r="I66" s="350">
        <v>0</v>
      </c>
      <c r="J66" s="350">
        <v>0</v>
      </c>
      <c r="K66" s="350">
        <v>0</v>
      </c>
      <c r="L66" s="349">
        <v>0</v>
      </c>
      <c r="M66" s="350">
        <v>0</v>
      </c>
      <c r="N66" s="350">
        <v>0</v>
      </c>
      <c r="O66" s="350">
        <v>0</v>
      </c>
      <c r="P66" s="350">
        <v>0</v>
      </c>
      <c r="Q66" s="350">
        <v>0</v>
      </c>
      <c r="R66" s="349">
        <v>0</v>
      </c>
      <c r="S66" s="349">
        <v>0</v>
      </c>
      <c r="T66" s="349">
        <v>0</v>
      </c>
      <c r="U66" s="349">
        <v>0</v>
      </c>
      <c r="V66" s="349">
        <v>0</v>
      </c>
      <c r="W66" s="349">
        <v>0</v>
      </c>
      <c r="X66" s="349">
        <v>0</v>
      </c>
      <c r="Y66" s="349">
        <v>0</v>
      </c>
      <c r="Z66" s="349">
        <v>0</v>
      </c>
      <c r="AA66" s="354" t="s">
        <v>7</v>
      </c>
    </row>
    <row r="67" spans="1:27" s="177" customFormat="1">
      <c r="A67" s="468" t="s">
        <v>213</v>
      </c>
      <c r="B67" s="341"/>
      <c r="C67" s="342"/>
      <c r="D67" s="341">
        <v>0</v>
      </c>
      <c r="E67" s="342">
        <v>0</v>
      </c>
      <c r="F67" s="343">
        <v>0</v>
      </c>
      <c r="G67" s="343">
        <v>0</v>
      </c>
      <c r="H67" s="344">
        <v>0</v>
      </c>
      <c r="I67" s="345">
        <v>0</v>
      </c>
      <c r="J67" s="345">
        <v>0</v>
      </c>
      <c r="K67" s="345">
        <v>0</v>
      </c>
      <c r="L67" s="344">
        <v>0</v>
      </c>
      <c r="M67" s="345">
        <v>0</v>
      </c>
      <c r="N67" s="345">
        <v>0</v>
      </c>
      <c r="O67" s="345">
        <v>0</v>
      </c>
      <c r="P67" s="345">
        <v>0</v>
      </c>
      <c r="Q67" s="345">
        <v>0</v>
      </c>
      <c r="R67" s="344">
        <v>0</v>
      </c>
      <c r="S67" s="345">
        <v>0</v>
      </c>
      <c r="T67" s="345">
        <v>0</v>
      </c>
      <c r="U67" s="346">
        <v>0</v>
      </c>
      <c r="V67" s="343">
        <v>0</v>
      </c>
      <c r="W67" s="347">
        <v>0</v>
      </c>
      <c r="X67" s="347">
        <v>0</v>
      </c>
      <c r="Y67" s="347">
        <v>0</v>
      </c>
      <c r="Z67" s="347">
        <v>0</v>
      </c>
      <c r="AA67" s="353" t="s">
        <v>213</v>
      </c>
    </row>
    <row r="68" spans="1:27" s="177" customFormat="1">
      <c r="A68" s="348" t="s">
        <v>8</v>
      </c>
      <c r="B68" s="344">
        <v>0</v>
      </c>
      <c r="C68" s="345">
        <v>0</v>
      </c>
      <c r="D68" s="344">
        <v>0</v>
      </c>
      <c r="E68" s="345">
        <v>0</v>
      </c>
      <c r="F68" s="347">
        <v>0</v>
      </c>
      <c r="G68" s="347">
        <v>0</v>
      </c>
      <c r="H68" s="344">
        <v>0</v>
      </c>
      <c r="I68" s="345">
        <v>0</v>
      </c>
      <c r="J68" s="345">
        <v>0</v>
      </c>
      <c r="K68" s="345">
        <v>0</v>
      </c>
      <c r="L68" s="344">
        <v>0</v>
      </c>
      <c r="M68" s="345">
        <v>0</v>
      </c>
      <c r="N68" s="345">
        <v>0</v>
      </c>
      <c r="O68" s="345">
        <v>0</v>
      </c>
      <c r="P68" s="345">
        <v>0</v>
      </c>
      <c r="Q68" s="345">
        <v>0</v>
      </c>
      <c r="R68" s="344">
        <v>0</v>
      </c>
      <c r="S68" s="345">
        <v>0</v>
      </c>
      <c r="T68" s="345">
        <v>0</v>
      </c>
      <c r="U68" s="346">
        <v>0</v>
      </c>
      <c r="V68" s="347">
        <v>0</v>
      </c>
      <c r="W68" s="347">
        <v>0</v>
      </c>
      <c r="X68" s="347">
        <v>0</v>
      </c>
      <c r="Y68" s="347">
        <v>0</v>
      </c>
      <c r="Z68" s="347">
        <v>0</v>
      </c>
      <c r="AA68" s="353" t="s">
        <v>8</v>
      </c>
    </row>
    <row r="69" spans="1:27" s="177" customFormat="1">
      <c r="A69" s="348" t="s">
        <v>9</v>
      </c>
      <c r="B69" s="344">
        <v>0</v>
      </c>
      <c r="C69" s="345">
        <v>0</v>
      </c>
      <c r="D69" s="344">
        <v>0</v>
      </c>
      <c r="E69" s="345">
        <v>0</v>
      </c>
      <c r="F69" s="347">
        <v>0</v>
      </c>
      <c r="G69" s="347">
        <v>0</v>
      </c>
      <c r="H69" s="344">
        <v>0</v>
      </c>
      <c r="I69" s="345">
        <v>0</v>
      </c>
      <c r="J69" s="345">
        <v>0</v>
      </c>
      <c r="K69" s="345">
        <v>0</v>
      </c>
      <c r="L69" s="344">
        <v>0</v>
      </c>
      <c r="M69" s="345">
        <v>0</v>
      </c>
      <c r="N69" s="345">
        <v>0</v>
      </c>
      <c r="O69" s="345">
        <v>0</v>
      </c>
      <c r="P69" s="345">
        <v>0</v>
      </c>
      <c r="Q69" s="345">
        <v>0</v>
      </c>
      <c r="R69" s="344">
        <v>0</v>
      </c>
      <c r="S69" s="345">
        <v>0</v>
      </c>
      <c r="T69" s="345">
        <v>0</v>
      </c>
      <c r="U69" s="346">
        <v>0</v>
      </c>
      <c r="V69" s="347">
        <v>0</v>
      </c>
      <c r="W69" s="347">
        <v>0</v>
      </c>
      <c r="X69" s="347">
        <v>0</v>
      </c>
      <c r="Y69" s="347">
        <v>0</v>
      </c>
      <c r="Z69" s="347">
        <v>0</v>
      </c>
      <c r="AA69" s="353" t="s">
        <v>9</v>
      </c>
    </row>
    <row r="70" spans="1:27" s="177" customFormat="1">
      <c r="A70" s="348" t="s">
        <v>10</v>
      </c>
      <c r="B70" s="344">
        <v>8660</v>
      </c>
      <c r="C70" s="345">
        <v>8462</v>
      </c>
      <c r="D70" s="344">
        <v>9118</v>
      </c>
      <c r="E70" s="345">
        <v>9138</v>
      </c>
      <c r="F70" s="347">
        <v>9134</v>
      </c>
      <c r="G70" s="347">
        <v>9113</v>
      </c>
      <c r="H70" s="344">
        <v>9180</v>
      </c>
      <c r="I70" s="345">
        <v>9180</v>
      </c>
      <c r="J70" s="345">
        <v>9087</v>
      </c>
      <c r="K70" s="345">
        <v>9085</v>
      </c>
      <c r="L70" s="344">
        <v>8966</v>
      </c>
      <c r="M70" s="345">
        <v>8869</v>
      </c>
      <c r="N70" s="345">
        <v>8920</v>
      </c>
      <c r="O70" s="345">
        <v>8587.7999999999993</v>
      </c>
      <c r="P70" s="345">
        <v>8564</v>
      </c>
      <c r="Q70" s="345">
        <v>8411.7000000000007</v>
      </c>
      <c r="R70" s="344">
        <v>8426.9</v>
      </c>
      <c r="S70" s="345">
        <v>8431</v>
      </c>
      <c r="T70" s="345">
        <v>8479</v>
      </c>
      <c r="U70" s="346">
        <v>8333</v>
      </c>
      <c r="V70" s="347">
        <v>8286</v>
      </c>
      <c r="W70" s="347">
        <v>8362</v>
      </c>
      <c r="X70" s="347">
        <v>8330</v>
      </c>
      <c r="Y70" s="347">
        <v>8384</v>
      </c>
      <c r="Z70" s="347">
        <v>8376</v>
      </c>
      <c r="AA70" s="353" t="s">
        <v>10</v>
      </c>
    </row>
    <row r="71" spans="1:27" s="177" customFormat="1">
      <c r="A71" s="348" t="s">
        <v>11</v>
      </c>
      <c r="B71" s="344">
        <v>375</v>
      </c>
      <c r="C71" s="345">
        <v>484</v>
      </c>
      <c r="D71" s="344">
        <v>520</v>
      </c>
      <c r="E71" s="345">
        <v>520</v>
      </c>
      <c r="F71" s="347">
        <v>546</v>
      </c>
      <c r="G71" s="347">
        <v>553</v>
      </c>
      <c r="H71" s="344">
        <v>603</v>
      </c>
      <c r="I71" s="345">
        <v>607</v>
      </c>
      <c r="J71" s="345">
        <v>617</v>
      </c>
      <c r="K71" s="345">
        <v>636</v>
      </c>
      <c r="L71" s="344">
        <v>630</v>
      </c>
      <c r="M71" s="345">
        <v>636</v>
      </c>
      <c r="N71" s="345">
        <v>693</v>
      </c>
      <c r="O71" s="345">
        <v>734.1</v>
      </c>
      <c r="P71" s="345">
        <v>760.8</v>
      </c>
      <c r="Q71" s="345">
        <v>768.2</v>
      </c>
      <c r="R71" s="344">
        <v>763.4</v>
      </c>
      <c r="S71" s="345">
        <v>761</v>
      </c>
      <c r="T71" s="345">
        <v>761</v>
      </c>
      <c r="U71" s="346">
        <v>758</v>
      </c>
      <c r="V71" s="347">
        <v>787</v>
      </c>
      <c r="W71" s="347">
        <v>910</v>
      </c>
      <c r="X71" s="347">
        <v>930</v>
      </c>
      <c r="Y71" s="347">
        <v>926</v>
      </c>
      <c r="Z71" s="347">
        <v>945</v>
      </c>
      <c r="AA71" s="353" t="s">
        <v>11</v>
      </c>
    </row>
    <row r="72" spans="1:27" s="177" customFormat="1" ht="13" thickBot="1">
      <c r="A72" s="469" t="s">
        <v>12</v>
      </c>
      <c r="B72" s="349">
        <v>0</v>
      </c>
      <c r="C72" s="350">
        <v>0</v>
      </c>
      <c r="D72" s="349">
        <v>0</v>
      </c>
      <c r="E72" s="350">
        <v>0</v>
      </c>
      <c r="F72" s="351">
        <v>0</v>
      </c>
      <c r="G72" s="351">
        <v>0</v>
      </c>
      <c r="H72" s="349">
        <v>0</v>
      </c>
      <c r="I72" s="350">
        <v>0</v>
      </c>
      <c r="J72" s="350">
        <v>0</v>
      </c>
      <c r="K72" s="350">
        <v>0</v>
      </c>
      <c r="L72" s="349">
        <v>0</v>
      </c>
      <c r="M72" s="350">
        <v>0</v>
      </c>
      <c r="N72" s="350">
        <v>0</v>
      </c>
      <c r="O72" s="350">
        <v>0</v>
      </c>
      <c r="P72" s="350">
        <v>0</v>
      </c>
      <c r="Q72" s="350">
        <v>0</v>
      </c>
      <c r="R72" s="349">
        <v>0</v>
      </c>
      <c r="S72" s="350">
        <v>0</v>
      </c>
      <c r="T72" s="350">
        <v>0</v>
      </c>
      <c r="U72" s="352">
        <v>0</v>
      </c>
      <c r="V72" s="351">
        <v>0</v>
      </c>
      <c r="W72" s="351">
        <v>0</v>
      </c>
      <c r="X72" s="351">
        <v>0</v>
      </c>
      <c r="Y72" s="351">
        <v>0</v>
      </c>
      <c r="Z72" s="351">
        <v>0</v>
      </c>
      <c r="AA72" s="355" t="s">
        <v>12</v>
      </c>
    </row>
    <row r="73" spans="1:27" s="177" customFormat="1">
      <c r="A73" s="468" t="s">
        <v>13</v>
      </c>
      <c r="B73" s="341">
        <v>0</v>
      </c>
      <c r="C73" s="342">
        <v>0</v>
      </c>
      <c r="D73" s="341">
        <v>0</v>
      </c>
      <c r="E73" s="342">
        <v>0</v>
      </c>
      <c r="F73" s="343">
        <v>0</v>
      </c>
      <c r="G73" s="343">
        <v>0</v>
      </c>
      <c r="H73" s="344">
        <v>0</v>
      </c>
      <c r="I73" s="345">
        <v>0</v>
      </c>
      <c r="J73" s="345">
        <v>0</v>
      </c>
      <c r="K73" s="345">
        <v>0</v>
      </c>
      <c r="L73" s="344">
        <v>0</v>
      </c>
      <c r="M73" s="345">
        <v>0</v>
      </c>
      <c r="N73" s="345">
        <v>0</v>
      </c>
      <c r="O73" s="345">
        <v>0</v>
      </c>
      <c r="P73" s="345">
        <v>0</v>
      </c>
      <c r="Q73" s="345">
        <v>0</v>
      </c>
      <c r="R73" s="344">
        <v>0</v>
      </c>
      <c r="S73" s="345">
        <v>0</v>
      </c>
      <c r="T73" s="345">
        <v>0</v>
      </c>
      <c r="U73" s="346">
        <v>0</v>
      </c>
      <c r="V73" s="343">
        <v>0</v>
      </c>
      <c r="W73" s="347">
        <v>0</v>
      </c>
      <c r="X73" s="347">
        <v>0</v>
      </c>
      <c r="Y73" s="347">
        <v>0</v>
      </c>
      <c r="Z73" s="347">
        <v>0</v>
      </c>
      <c r="AA73" s="353" t="s">
        <v>13</v>
      </c>
    </row>
    <row r="74" spans="1:27" s="177" customFormat="1">
      <c r="A74" s="348" t="s">
        <v>14</v>
      </c>
      <c r="B74" s="344">
        <v>0</v>
      </c>
      <c r="C74" s="345">
        <v>0</v>
      </c>
      <c r="D74" s="344">
        <v>0</v>
      </c>
      <c r="E74" s="345">
        <v>0</v>
      </c>
      <c r="F74" s="347">
        <v>0</v>
      </c>
      <c r="G74" s="347">
        <v>0</v>
      </c>
      <c r="H74" s="344">
        <v>0</v>
      </c>
      <c r="I74" s="345">
        <v>0</v>
      </c>
      <c r="J74" s="345">
        <v>0</v>
      </c>
      <c r="K74" s="345">
        <v>0</v>
      </c>
      <c r="L74" s="344">
        <v>0</v>
      </c>
      <c r="M74" s="345">
        <v>0</v>
      </c>
      <c r="N74" s="345">
        <v>0</v>
      </c>
      <c r="O74" s="345">
        <v>0</v>
      </c>
      <c r="P74" s="345">
        <v>0</v>
      </c>
      <c r="Q74" s="345">
        <v>0</v>
      </c>
      <c r="R74" s="344">
        <v>0</v>
      </c>
      <c r="S74" s="345">
        <v>0</v>
      </c>
      <c r="T74" s="345">
        <v>0</v>
      </c>
      <c r="U74" s="346">
        <v>0</v>
      </c>
      <c r="V74" s="347">
        <v>0</v>
      </c>
      <c r="W74" s="347">
        <v>0</v>
      </c>
      <c r="X74" s="347">
        <v>0</v>
      </c>
      <c r="Y74" s="347">
        <v>0</v>
      </c>
      <c r="Z74" s="347">
        <v>0</v>
      </c>
      <c r="AA74" s="353" t="s">
        <v>14</v>
      </c>
    </row>
    <row r="75" spans="1:27" s="177" customFormat="1">
      <c r="A75" s="348" t="s">
        <v>15</v>
      </c>
      <c r="B75" s="344">
        <v>0</v>
      </c>
      <c r="C75" s="345">
        <v>0</v>
      </c>
      <c r="D75" s="344">
        <v>0</v>
      </c>
      <c r="E75" s="345">
        <v>0</v>
      </c>
      <c r="F75" s="347">
        <v>0</v>
      </c>
      <c r="G75" s="347">
        <v>0</v>
      </c>
      <c r="H75" s="344">
        <v>0</v>
      </c>
      <c r="I75" s="345">
        <v>0</v>
      </c>
      <c r="J75" s="345">
        <v>0</v>
      </c>
      <c r="K75" s="345">
        <v>0</v>
      </c>
      <c r="L75" s="344">
        <v>0</v>
      </c>
      <c r="M75" s="345">
        <v>0</v>
      </c>
      <c r="N75" s="345">
        <v>0</v>
      </c>
      <c r="O75" s="345">
        <v>0</v>
      </c>
      <c r="P75" s="345">
        <v>0</v>
      </c>
      <c r="Q75" s="345">
        <v>0</v>
      </c>
      <c r="R75" s="344">
        <v>0</v>
      </c>
      <c r="S75" s="345">
        <v>0</v>
      </c>
      <c r="T75" s="345">
        <v>0</v>
      </c>
      <c r="U75" s="346">
        <v>0</v>
      </c>
      <c r="V75" s="347">
        <v>0</v>
      </c>
      <c r="W75" s="347">
        <v>0</v>
      </c>
      <c r="X75" s="347">
        <v>0</v>
      </c>
      <c r="Y75" s="347">
        <v>0</v>
      </c>
      <c r="Z75" s="347">
        <v>0</v>
      </c>
      <c r="AA75" s="353" t="s">
        <v>15</v>
      </c>
    </row>
    <row r="76" spans="1:27" s="177" customFormat="1">
      <c r="A76" s="348" t="s">
        <v>16</v>
      </c>
      <c r="B76" s="344">
        <v>0</v>
      </c>
      <c r="C76" s="345">
        <v>0</v>
      </c>
      <c r="D76" s="344">
        <v>0</v>
      </c>
      <c r="E76" s="345">
        <v>0</v>
      </c>
      <c r="F76" s="347">
        <v>0</v>
      </c>
      <c r="G76" s="347">
        <v>0</v>
      </c>
      <c r="H76" s="344">
        <v>0</v>
      </c>
      <c r="I76" s="345">
        <v>0</v>
      </c>
      <c r="J76" s="345">
        <v>0</v>
      </c>
      <c r="K76" s="345">
        <v>0</v>
      </c>
      <c r="L76" s="344">
        <v>0</v>
      </c>
      <c r="M76" s="345">
        <v>0</v>
      </c>
      <c r="N76" s="345">
        <v>0</v>
      </c>
      <c r="O76" s="345">
        <v>0</v>
      </c>
      <c r="P76" s="345">
        <v>0</v>
      </c>
      <c r="Q76" s="345">
        <v>0</v>
      </c>
      <c r="R76" s="344">
        <v>0</v>
      </c>
      <c r="S76" s="345">
        <v>0</v>
      </c>
      <c r="T76" s="345">
        <v>0</v>
      </c>
      <c r="U76" s="346">
        <v>0</v>
      </c>
      <c r="V76" s="347">
        <v>0</v>
      </c>
      <c r="W76" s="347">
        <v>0</v>
      </c>
      <c r="X76" s="347">
        <v>0</v>
      </c>
      <c r="Y76" s="347">
        <v>0</v>
      </c>
      <c r="Z76" s="347">
        <v>0</v>
      </c>
      <c r="AA76" s="353" t="s">
        <v>16</v>
      </c>
    </row>
    <row r="77" spans="1:27" s="177" customFormat="1">
      <c r="A77" s="348" t="s">
        <v>17</v>
      </c>
      <c r="B77" s="344">
        <v>0</v>
      </c>
      <c r="C77" s="345">
        <v>0</v>
      </c>
      <c r="D77" s="344">
        <v>0</v>
      </c>
      <c r="E77" s="345">
        <v>0</v>
      </c>
      <c r="F77" s="347">
        <v>0</v>
      </c>
      <c r="G77" s="347">
        <v>0</v>
      </c>
      <c r="H77" s="344">
        <v>0</v>
      </c>
      <c r="I77" s="345">
        <v>0</v>
      </c>
      <c r="J77" s="345">
        <v>0</v>
      </c>
      <c r="K77" s="345">
        <v>0</v>
      </c>
      <c r="L77" s="344">
        <v>0</v>
      </c>
      <c r="M77" s="345">
        <v>0</v>
      </c>
      <c r="N77" s="345">
        <v>0</v>
      </c>
      <c r="O77" s="345">
        <v>0</v>
      </c>
      <c r="P77" s="345">
        <v>0</v>
      </c>
      <c r="Q77" s="345">
        <v>0</v>
      </c>
      <c r="R77" s="344">
        <v>0</v>
      </c>
      <c r="S77" s="345">
        <v>0</v>
      </c>
      <c r="T77" s="345">
        <v>0</v>
      </c>
      <c r="U77" s="346">
        <v>0</v>
      </c>
      <c r="V77" s="347">
        <v>0</v>
      </c>
      <c r="W77" s="347">
        <v>0</v>
      </c>
      <c r="X77" s="347">
        <v>0</v>
      </c>
      <c r="Y77" s="347">
        <v>0</v>
      </c>
      <c r="Z77" s="347">
        <v>0</v>
      </c>
      <c r="AA77" s="353" t="s">
        <v>17</v>
      </c>
    </row>
    <row r="78" spans="1:27" s="177" customFormat="1" ht="13" thickBot="1">
      <c r="A78" s="469" t="s">
        <v>18</v>
      </c>
      <c r="B78" s="349">
        <v>0</v>
      </c>
      <c r="C78" s="350">
        <v>0</v>
      </c>
      <c r="D78" s="349">
        <v>0</v>
      </c>
      <c r="E78" s="350">
        <v>0</v>
      </c>
      <c r="F78" s="351">
        <v>0</v>
      </c>
      <c r="G78" s="351">
        <v>0</v>
      </c>
      <c r="H78" s="349">
        <v>0</v>
      </c>
      <c r="I78" s="350">
        <v>0</v>
      </c>
      <c r="J78" s="350">
        <v>0</v>
      </c>
      <c r="K78" s="350">
        <v>0</v>
      </c>
      <c r="L78" s="349">
        <v>0</v>
      </c>
      <c r="M78" s="350">
        <v>0</v>
      </c>
      <c r="N78" s="350">
        <v>0</v>
      </c>
      <c r="O78" s="350">
        <v>0</v>
      </c>
      <c r="P78" s="350">
        <v>0</v>
      </c>
      <c r="Q78" s="350">
        <v>0</v>
      </c>
      <c r="R78" s="349">
        <v>0</v>
      </c>
      <c r="S78" s="350">
        <v>0</v>
      </c>
      <c r="T78" s="350">
        <v>0</v>
      </c>
      <c r="U78" s="352">
        <v>0</v>
      </c>
      <c r="V78" s="351">
        <v>0</v>
      </c>
      <c r="W78" s="351">
        <v>0</v>
      </c>
      <c r="X78" s="351">
        <v>0</v>
      </c>
      <c r="Y78" s="351">
        <v>0</v>
      </c>
      <c r="Z78" s="351">
        <v>0</v>
      </c>
      <c r="AA78" s="355" t="s">
        <v>18</v>
      </c>
    </row>
    <row r="79" spans="1:27" s="177" customFormat="1">
      <c r="A79" s="468" t="s">
        <v>19</v>
      </c>
      <c r="B79" s="341">
        <v>0</v>
      </c>
      <c r="C79" s="342">
        <v>0</v>
      </c>
      <c r="D79" s="341">
        <v>0</v>
      </c>
      <c r="E79" s="342">
        <v>0</v>
      </c>
      <c r="F79" s="343">
        <v>0</v>
      </c>
      <c r="G79" s="343">
        <v>0</v>
      </c>
      <c r="H79" s="344">
        <v>0</v>
      </c>
      <c r="I79" s="345">
        <v>0</v>
      </c>
      <c r="J79" s="345">
        <v>0</v>
      </c>
      <c r="K79" s="345">
        <v>0</v>
      </c>
      <c r="L79" s="344">
        <v>0</v>
      </c>
      <c r="M79" s="345">
        <v>0</v>
      </c>
      <c r="N79" s="345">
        <v>0</v>
      </c>
      <c r="O79" s="345">
        <v>0</v>
      </c>
      <c r="P79" s="345">
        <v>0</v>
      </c>
      <c r="Q79" s="345">
        <v>0</v>
      </c>
      <c r="R79" s="344">
        <v>0</v>
      </c>
      <c r="S79" s="345">
        <v>0</v>
      </c>
      <c r="T79" s="345">
        <v>0</v>
      </c>
      <c r="U79" s="346">
        <v>0</v>
      </c>
      <c r="V79" s="343">
        <v>0</v>
      </c>
      <c r="W79" s="347">
        <v>0</v>
      </c>
      <c r="X79" s="347">
        <v>0</v>
      </c>
      <c r="Y79" s="347">
        <v>0</v>
      </c>
      <c r="Z79" s="347">
        <v>0</v>
      </c>
      <c r="AA79" s="353" t="s">
        <v>19</v>
      </c>
    </row>
    <row r="80" spans="1:27" s="177" customFormat="1">
      <c r="A80" s="348" t="s">
        <v>20</v>
      </c>
      <c r="B80" s="344">
        <v>0</v>
      </c>
      <c r="C80" s="345">
        <v>0</v>
      </c>
      <c r="D80" s="344">
        <v>0</v>
      </c>
      <c r="E80" s="345">
        <v>0</v>
      </c>
      <c r="F80" s="347">
        <v>0</v>
      </c>
      <c r="G80" s="347">
        <v>0</v>
      </c>
      <c r="H80" s="344">
        <v>0</v>
      </c>
      <c r="I80" s="345">
        <v>0</v>
      </c>
      <c r="J80" s="345">
        <v>0</v>
      </c>
      <c r="K80" s="345">
        <v>0</v>
      </c>
      <c r="L80" s="344">
        <v>0</v>
      </c>
      <c r="M80" s="345">
        <v>0</v>
      </c>
      <c r="N80" s="345">
        <v>0</v>
      </c>
      <c r="O80" s="345">
        <v>0</v>
      </c>
      <c r="P80" s="345">
        <v>0</v>
      </c>
      <c r="Q80" s="345">
        <v>0</v>
      </c>
      <c r="R80" s="344">
        <v>0</v>
      </c>
      <c r="S80" s="345">
        <v>0</v>
      </c>
      <c r="T80" s="345">
        <v>0</v>
      </c>
      <c r="U80" s="346">
        <v>0</v>
      </c>
      <c r="V80" s="347">
        <v>0</v>
      </c>
      <c r="W80" s="347">
        <v>0</v>
      </c>
      <c r="X80" s="347">
        <v>0</v>
      </c>
      <c r="Y80" s="347">
        <v>0</v>
      </c>
      <c r="Z80" s="347">
        <v>0</v>
      </c>
      <c r="AA80" s="353" t="s">
        <v>20</v>
      </c>
    </row>
    <row r="81" spans="1:27" s="177" customFormat="1">
      <c r="A81" s="348" t="s">
        <v>21</v>
      </c>
      <c r="B81" s="344">
        <v>0</v>
      </c>
      <c r="C81" s="345">
        <v>0</v>
      </c>
      <c r="D81" s="344">
        <v>0</v>
      </c>
      <c r="E81" s="345">
        <v>0</v>
      </c>
      <c r="F81" s="347">
        <v>0</v>
      </c>
      <c r="G81" s="347">
        <v>0</v>
      </c>
      <c r="H81" s="344">
        <v>0</v>
      </c>
      <c r="I81" s="345">
        <v>0</v>
      </c>
      <c r="J81" s="345">
        <v>0</v>
      </c>
      <c r="K81" s="345">
        <v>1</v>
      </c>
      <c r="L81" s="344">
        <v>0</v>
      </c>
      <c r="M81" s="345">
        <v>0</v>
      </c>
      <c r="N81" s="345">
        <v>0</v>
      </c>
      <c r="O81" s="345">
        <v>0</v>
      </c>
      <c r="P81" s="345">
        <v>0</v>
      </c>
      <c r="Q81" s="345">
        <v>0</v>
      </c>
      <c r="R81" s="344">
        <v>0</v>
      </c>
      <c r="S81" s="345">
        <v>0</v>
      </c>
      <c r="T81" s="345">
        <v>0</v>
      </c>
      <c r="U81" s="346">
        <v>0</v>
      </c>
      <c r="V81" s="347">
        <v>0</v>
      </c>
      <c r="W81" s="347">
        <v>0</v>
      </c>
      <c r="X81" s="347">
        <v>0</v>
      </c>
      <c r="Y81" s="347">
        <v>0</v>
      </c>
      <c r="Z81" s="347">
        <v>0</v>
      </c>
      <c r="AA81" s="353" t="s">
        <v>21</v>
      </c>
    </row>
    <row r="82" spans="1:27" s="177" customFormat="1">
      <c r="A82" s="348" t="s">
        <v>22</v>
      </c>
      <c r="B82" s="344">
        <v>0</v>
      </c>
      <c r="C82" s="345">
        <v>0</v>
      </c>
      <c r="D82" s="344">
        <v>0</v>
      </c>
      <c r="E82" s="345">
        <v>0</v>
      </c>
      <c r="F82" s="347">
        <v>0</v>
      </c>
      <c r="G82" s="347">
        <v>0</v>
      </c>
      <c r="H82" s="344">
        <v>0</v>
      </c>
      <c r="I82" s="345">
        <v>0</v>
      </c>
      <c r="J82" s="345">
        <v>0</v>
      </c>
      <c r="K82" s="345">
        <v>0</v>
      </c>
      <c r="L82" s="344">
        <v>0</v>
      </c>
      <c r="M82" s="345">
        <v>0</v>
      </c>
      <c r="N82" s="345">
        <v>0</v>
      </c>
      <c r="O82" s="345">
        <v>0</v>
      </c>
      <c r="P82" s="345">
        <v>0</v>
      </c>
      <c r="Q82" s="345">
        <v>0</v>
      </c>
      <c r="R82" s="344">
        <v>0</v>
      </c>
      <c r="S82" s="345">
        <v>0</v>
      </c>
      <c r="T82" s="345">
        <v>0</v>
      </c>
      <c r="U82" s="346">
        <v>0</v>
      </c>
      <c r="V82" s="347">
        <v>0</v>
      </c>
      <c r="W82" s="347">
        <v>0</v>
      </c>
      <c r="X82" s="347">
        <v>0</v>
      </c>
      <c r="Y82" s="347">
        <v>0</v>
      </c>
      <c r="Z82" s="347">
        <v>0</v>
      </c>
      <c r="AA82" s="353" t="s">
        <v>22</v>
      </c>
    </row>
    <row r="83" spans="1:27" s="177" customFormat="1">
      <c r="A83" s="348" t="s">
        <v>216</v>
      </c>
      <c r="B83" s="344"/>
      <c r="C83" s="345"/>
      <c r="D83" s="344">
        <v>0</v>
      </c>
      <c r="E83" s="345">
        <v>0</v>
      </c>
      <c r="F83" s="347">
        <v>0</v>
      </c>
      <c r="G83" s="347">
        <v>0</v>
      </c>
      <c r="H83" s="344">
        <v>0</v>
      </c>
      <c r="I83" s="345">
        <v>0</v>
      </c>
      <c r="J83" s="345">
        <v>0</v>
      </c>
      <c r="K83" s="345">
        <v>0</v>
      </c>
      <c r="L83" s="344">
        <v>0</v>
      </c>
      <c r="M83" s="345">
        <v>0</v>
      </c>
      <c r="N83" s="345">
        <v>0</v>
      </c>
      <c r="O83" s="345">
        <v>0</v>
      </c>
      <c r="P83" s="345">
        <v>0</v>
      </c>
      <c r="Q83" s="345">
        <v>0</v>
      </c>
      <c r="R83" s="344">
        <v>0</v>
      </c>
      <c r="S83" s="345">
        <v>0</v>
      </c>
      <c r="T83" s="345">
        <v>0</v>
      </c>
      <c r="U83" s="346">
        <v>0</v>
      </c>
      <c r="V83" s="347">
        <v>0</v>
      </c>
      <c r="W83" s="347">
        <v>0</v>
      </c>
      <c r="X83" s="347">
        <v>0</v>
      </c>
      <c r="Y83" s="347">
        <v>0</v>
      </c>
      <c r="Z83" s="347">
        <v>0</v>
      </c>
      <c r="AA83" s="353" t="s">
        <v>216</v>
      </c>
    </row>
    <row r="84" spans="1:27" s="177" customFormat="1" ht="13" thickBot="1">
      <c r="A84" s="469" t="s">
        <v>23</v>
      </c>
      <c r="B84" s="349">
        <v>12140</v>
      </c>
      <c r="C84" s="350">
        <v>12449</v>
      </c>
      <c r="D84" s="349">
        <v>11631</v>
      </c>
      <c r="E84" s="350">
        <v>11153</v>
      </c>
      <c r="F84" s="351">
        <v>11212</v>
      </c>
      <c r="G84" s="351">
        <v>11345</v>
      </c>
      <c r="H84" s="349">
        <v>11420</v>
      </c>
      <c r="I84" s="350">
        <v>11523</v>
      </c>
      <c r="J84" s="350">
        <v>11585</v>
      </c>
      <c r="K84" s="350">
        <v>11584</v>
      </c>
      <c r="L84" s="349">
        <v>11651</v>
      </c>
      <c r="M84" s="350">
        <v>11641</v>
      </c>
      <c r="N84" s="350">
        <v>11647</v>
      </c>
      <c r="O84" s="350">
        <v>11684.3</v>
      </c>
      <c r="P84" s="350">
        <v>11601.9</v>
      </c>
      <c r="Q84" s="350">
        <v>11506.7</v>
      </c>
      <c r="R84" s="349">
        <v>11492</v>
      </c>
      <c r="S84" s="350">
        <v>11376</v>
      </c>
      <c r="T84" s="350">
        <v>11562</v>
      </c>
      <c r="U84" s="352">
        <v>11558</v>
      </c>
      <c r="V84" s="351">
        <v>11300</v>
      </c>
      <c r="W84" s="351">
        <v>11485</v>
      </c>
      <c r="X84" s="351">
        <v>11453</v>
      </c>
      <c r="Y84" s="351">
        <v>11504</v>
      </c>
      <c r="Z84" s="351">
        <v>11464</v>
      </c>
      <c r="AA84" s="355" t="s">
        <v>23</v>
      </c>
    </row>
    <row r="85" spans="1:27" s="177" customFormat="1">
      <c r="A85" s="468" t="s">
        <v>24</v>
      </c>
      <c r="B85" s="341">
        <v>0</v>
      </c>
      <c r="C85" s="342">
        <v>0</v>
      </c>
      <c r="D85" s="341">
        <v>0</v>
      </c>
      <c r="E85" s="342">
        <v>0</v>
      </c>
      <c r="F85" s="343">
        <v>0</v>
      </c>
      <c r="G85" s="343">
        <v>0</v>
      </c>
      <c r="H85" s="344">
        <v>0</v>
      </c>
      <c r="I85" s="345">
        <v>0</v>
      </c>
      <c r="J85" s="345">
        <v>0</v>
      </c>
      <c r="K85" s="345">
        <v>0</v>
      </c>
      <c r="L85" s="344">
        <v>0</v>
      </c>
      <c r="M85" s="345">
        <v>0</v>
      </c>
      <c r="N85" s="345">
        <v>0</v>
      </c>
      <c r="O85" s="345">
        <v>0</v>
      </c>
      <c r="P85" s="345">
        <v>0</v>
      </c>
      <c r="Q85" s="345">
        <v>0</v>
      </c>
      <c r="R85" s="344">
        <v>0</v>
      </c>
      <c r="S85" s="345">
        <v>0</v>
      </c>
      <c r="T85" s="345">
        <v>0</v>
      </c>
      <c r="U85" s="346">
        <v>0</v>
      </c>
      <c r="V85" s="343">
        <v>0</v>
      </c>
      <c r="W85" s="347">
        <v>0</v>
      </c>
      <c r="X85" s="347">
        <v>0</v>
      </c>
      <c r="Y85" s="347">
        <v>0</v>
      </c>
      <c r="Z85" s="347">
        <v>0</v>
      </c>
      <c r="AA85" s="353" t="s">
        <v>24</v>
      </c>
    </row>
    <row r="86" spans="1:27" s="177" customFormat="1">
      <c r="A86" s="348" t="s">
        <v>25</v>
      </c>
      <c r="B86" s="344">
        <v>0</v>
      </c>
      <c r="C86" s="345">
        <v>0</v>
      </c>
      <c r="D86" s="344">
        <v>0</v>
      </c>
      <c r="E86" s="345">
        <v>0</v>
      </c>
      <c r="F86" s="347">
        <v>0</v>
      </c>
      <c r="G86" s="347">
        <v>0</v>
      </c>
      <c r="H86" s="344">
        <v>0</v>
      </c>
      <c r="I86" s="345">
        <v>0</v>
      </c>
      <c r="J86" s="345">
        <v>0</v>
      </c>
      <c r="K86" s="345">
        <v>0</v>
      </c>
      <c r="L86" s="344">
        <v>0</v>
      </c>
      <c r="M86" s="345">
        <v>0</v>
      </c>
      <c r="N86" s="345">
        <v>0</v>
      </c>
      <c r="O86" s="345">
        <v>0</v>
      </c>
      <c r="P86" s="345">
        <v>0</v>
      </c>
      <c r="Q86" s="345">
        <v>0</v>
      </c>
      <c r="R86" s="344">
        <v>0</v>
      </c>
      <c r="S86" s="345">
        <v>0</v>
      </c>
      <c r="T86" s="345">
        <v>0</v>
      </c>
      <c r="U86" s="346">
        <v>0</v>
      </c>
      <c r="V86" s="347">
        <v>0</v>
      </c>
      <c r="W86" s="347">
        <v>0</v>
      </c>
      <c r="X86" s="347">
        <v>0</v>
      </c>
      <c r="Y86" s="347">
        <v>0</v>
      </c>
      <c r="Z86" s="347">
        <v>0</v>
      </c>
      <c r="AA86" s="353" t="s">
        <v>25</v>
      </c>
    </row>
    <row r="87" spans="1:27" s="177" customFormat="1">
      <c r="A87" s="348" t="s">
        <v>26</v>
      </c>
      <c r="B87" s="344">
        <v>0</v>
      </c>
      <c r="C87" s="345">
        <v>0</v>
      </c>
      <c r="D87" s="344">
        <v>0</v>
      </c>
      <c r="E87" s="345">
        <v>0</v>
      </c>
      <c r="F87" s="347">
        <v>0</v>
      </c>
      <c r="G87" s="347">
        <v>0</v>
      </c>
      <c r="H87" s="344">
        <v>0</v>
      </c>
      <c r="I87" s="345">
        <v>0</v>
      </c>
      <c r="J87" s="345">
        <v>0</v>
      </c>
      <c r="K87" s="345">
        <v>0</v>
      </c>
      <c r="L87" s="344">
        <v>0</v>
      </c>
      <c r="M87" s="345">
        <v>0</v>
      </c>
      <c r="N87" s="345">
        <v>0</v>
      </c>
      <c r="O87" s="345">
        <v>0</v>
      </c>
      <c r="P87" s="345">
        <v>0</v>
      </c>
      <c r="Q87" s="345">
        <v>0</v>
      </c>
      <c r="R87" s="344">
        <v>0</v>
      </c>
      <c r="S87" s="345">
        <v>0</v>
      </c>
      <c r="T87" s="345">
        <v>0</v>
      </c>
      <c r="U87" s="346">
        <v>0</v>
      </c>
      <c r="V87" s="347">
        <v>0</v>
      </c>
      <c r="W87" s="347">
        <v>0</v>
      </c>
      <c r="X87" s="347">
        <v>0</v>
      </c>
      <c r="Y87" s="347">
        <v>0</v>
      </c>
      <c r="Z87" s="347">
        <v>0</v>
      </c>
      <c r="AA87" s="353" t="s">
        <v>26</v>
      </c>
    </row>
    <row r="88" spans="1:27" s="177" customFormat="1">
      <c r="A88" s="348" t="s">
        <v>27</v>
      </c>
      <c r="B88" s="344">
        <v>0</v>
      </c>
      <c r="C88" s="345">
        <v>0</v>
      </c>
      <c r="D88" s="344">
        <v>0</v>
      </c>
      <c r="E88" s="345">
        <v>0</v>
      </c>
      <c r="F88" s="347">
        <v>0</v>
      </c>
      <c r="G88" s="347">
        <v>0</v>
      </c>
      <c r="H88" s="344">
        <v>0</v>
      </c>
      <c r="I88" s="345">
        <v>0</v>
      </c>
      <c r="J88" s="345">
        <v>0</v>
      </c>
      <c r="K88" s="345">
        <v>0</v>
      </c>
      <c r="L88" s="344">
        <v>0</v>
      </c>
      <c r="M88" s="345">
        <v>0</v>
      </c>
      <c r="N88" s="345">
        <v>0</v>
      </c>
      <c r="O88" s="345">
        <v>0</v>
      </c>
      <c r="P88" s="345">
        <v>0</v>
      </c>
      <c r="Q88" s="345">
        <v>0</v>
      </c>
      <c r="R88" s="344">
        <v>0</v>
      </c>
      <c r="S88" s="345">
        <v>0</v>
      </c>
      <c r="T88" s="345">
        <v>0</v>
      </c>
      <c r="U88" s="346">
        <v>0</v>
      </c>
      <c r="V88" s="347">
        <v>0</v>
      </c>
      <c r="W88" s="347">
        <v>0</v>
      </c>
      <c r="X88" s="347">
        <v>0</v>
      </c>
      <c r="Y88" s="347">
        <v>0</v>
      </c>
      <c r="Z88" s="347">
        <v>0</v>
      </c>
      <c r="AA88" s="353" t="s">
        <v>27</v>
      </c>
    </row>
    <row r="89" spans="1:27" s="177" customFormat="1">
      <c r="A89" s="348" t="s">
        <v>28</v>
      </c>
      <c r="B89" s="344">
        <v>0</v>
      </c>
      <c r="C89" s="345">
        <v>0</v>
      </c>
      <c r="D89" s="344">
        <v>0</v>
      </c>
      <c r="E89" s="345">
        <v>0</v>
      </c>
      <c r="F89" s="347">
        <v>0</v>
      </c>
      <c r="G89" s="347">
        <v>0</v>
      </c>
      <c r="H89" s="344">
        <v>0</v>
      </c>
      <c r="I89" s="345">
        <v>0</v>
      </c>
      <c r="J89" s="345">
        <v>0</v>
      </c>
      <c r="K89" s="345">
        <v>0</v>
      </c>
      <c r="L89" s="344">
        <v>0</v>
      </c>
      <c r="M89" s="345">
        <v>0</v>
      </c>
      <c r="N89" s="345">
        <v>0</v>
      </c>
      <c r="O89" s="345">
        <v>0</v>
      </c>
      <c r="P89" s="345">
        <v>0</v>
      </c>
      <c r="Q89" s="345">
        <v>0</v>
      </c>
      <c r="R89" s="344">
        <v>0</v>
      </c>
      <c r="S89" s="345">
        <v>0</v>
      </c>
      <c r="T89" s="345">
        <v>0</v>
      </c>
      <c r="U89" s="346">
        <v>0</v>
      </c>
      <c r="V89" s="347">
        <v>0</v>
      </c>
      <c r="W89" s="347">
        <v>0</v>
      </c>
      <c r="X89" s="347">
        <v>0</v>
      </c>
      <c r="Y89" s="347">
        <v>0</v>
      </c>
      <c r="Z89" s="347">
        <v>0</v>
      </c>
      <c r="AA89" s="353" t="s">
        <v>28</v>
      </c>
    </row>
    <row r="90" spans="1:27" s="177" customFormat="1" ht="13" thickBot="1">
      <c r="A90" s="469" t="s">
        <v>29</v>
      </c>
      <c r="B90" s="349">
        <v>0</v>
      </c>
      <c r="C90" s="350">
        <v>0</v>
      </c>
      <c r="D90" s="349">
        <v>0</v>
      </c>
      <c r="E90" s="350">
        <v>0</v>
      </c>
      <c r="F90" s="351">
        <v>0</v>
      </c>
      <c r="G90" s="351">
        <v>0</v>
      </c>
      <c r="H90" s="349">
        <v>0</v>
      </c>
      <c r="I90" s="350">
        <v>0</v>
      </c>
      <c r="J90" s="350">
        <v>0</v>
      </c>
      <c r="K90" s="350">
        <v>0</v>
      </c>
      <c r="L90" s="349">
        <v>0</v>
      </c>
      <c r="M90" s="350">
        <v>0</v>
      </c>
      <c r="N90" s="350">
        <v>0</v>
      </c>
      <c r="O90" s="350">
        <v>0</v>
      </c>
      <c r="P90" s="350">
        <v>0</v>
      </c>
      <c r="Q90" s="350">
        <v>0</v>
      </c>
      <c r="R90" s="349">
        <v>0</v>
      </c>
      <c r="S90" s="350">
        <v>0</v>
      </c>
      <c r="T90" s="350">
        <v>0</v>
      </c>
      <c r="U90" s="352">
        <v>0</v>
      </c>
      <c r="V90" s="351">
        <v>0</v>
      </c>
      <c r="W90" s="351">
        <v>0</v>
      </c>
      <c r="X90" s="351">
        <v>0</v>
      </c>
      <c r="Y90" s="351">
        <v>0</v>
      </c>
      <c r="Z90" s="351">
        <v>0</v>
      </c>
      <c r="AA90" s="355" t="s">
        <v>29</v>
      </c>
    </row>
    <row r="91" spans="1:27" s="177" customFormat="1">
      <c r="A91" s="468" t="s">
        <v>30</v>
      </c>
      <c r="B91" s="341">
        <v>0</v>
      </c>
      <c r="C91" s="342">
        <v>0</v>
      </c>
      <c r="D91" s="341">
        <v>0</v>
      </c>
      <c r="E91" s="342">
        <v>0</v>
      </c>
      <c r="F91" s="343">
        <v>0</v>
      </c>
      <c r="G91" s="343">
        <v>0</v>
      </c>
      <c r="H91" s="344">
        <v>0</v>
      </c>
      <c r="I91" s="345">
        <v>0</v>
      </c>
      <c r="J91" s="345">
        <v>0</v>
      </c>
      <c r="K91" s="345">
        <v>0</v>
      </c>
      <c r="L91" s="344">
        <v>0</v>
      </c>
      <c r="M91" s="345">
        <v>0</v>
      </c>
      <c r="N91" s="345">
        <v>0</v>
      </c>
      <c r="O91" s="345">
        <v>0</v>
      </c>
      <c r="P91" s="345">
        <v>0</v>
      </c>
      <c r="Q91" s="345">
        <v>0</v>
      </c>
      <c r="R91" s="344">
        <v>0</v>
      </c>
      <c r="S91" s="345">
        <v>0</v>
      </c>
      <c r="T91" s="345">
        <v>0</v>
      </c>
      <c r="U91" s="346">
        <v>0</v>
      </c>
      <c r="V91" s="343">
        <v>0</v>
      </c>
      <c r="W91" s="347">
        <v>0</v>
      </c>
      <c r="X91" s="347">
        <v>0</v>
      </c>
      <c r="Y91" s="347">
        <v>0</v>
      </c>
      <c r="Z91" s="347">
        <v>0</v>
      </c>
      <c r="AA91" s="353" t="s">
        <v>30</v>
      </c>
    </row>
    <row r="92" spans="1:27" s="177" customFormat="1">
      <c r="A92" s="348" t="s">
        <v>31</v>
      </c>
      <c r="B92" s="344">
        <v>0</v>
      </c>
      <c r="C92" s="345">
        <v>0</v>
      </c>
      <c r="D92" s="344">
        <v>0</v>
      </c>
      <c r="E92" s="345">
        <v>0</v>
      </c>
      <c r="F92" s="347">
        <v>0</v>
      </c>
      <c r="G92" s="347">
        <v>0</v>
      </c>
      <c r="H92" s="344">
        <v>0</v>
      </c>
      <c r="I92" s="345">
        <v>0</v>
      </c>
      <c r="J92" s="345">
        <v>0</v>
      </c>
      <c r="K92" s="345">
        <v>0</v>
      </c>
      <c r="L92" s="344">
        <v>0</v>
      </c>
      <c r="M92" s="345">
        <v>0</v>
      </c>
      <c r="N92" s="345">
        <v>0</v>
      </c>
      <c r="O92" s="345">
        <v>0</v>
      </c>
      <c r="P92" s="345">
        <v>0</v>
      </c>
      <c r="Q92" s="345">
        <v>0</v>
      </c>
      <c r="R92" s="344">
        <v>0</v>
      </c>
      <c r="S92" s="345">
        <v>0</v>
      </c>
      <c r="T92" s="345">
        <v>0</v>
      </c>
      <c r="U92" s="346">
        <v>0</v>
      </c>
      <c r="V92" s="347">
        <v>0</v>
      </c>
      <c r="W92" s="347">
        <v>0</v>
      </c>
      <c r="X92" s="347">
        <v>0</v>
      </c>
      <c r="Y92" s="347">
        <v>0</v>
      </c>
      <c r="Z92" s="347">
        <v>0</v>
      </c>
      <c r="AA92" s="353" t="s">
        <v>31</v>
      </c>
    </row>
    <row r="93" spans="1:27" s="177" customFormat="1">
      <c r="A93" s="348" t="s">
        <v>32</v>
      </c>
      <c r="B93" s="344">
        <v>0</v>
      </c>
      <c r="C93" s="345">
        <v>0</v>
      </c>
      <c r="D93" s="344">
        <v>0</v>
      </c>
      <c r="E93" s="345">
        <v>0</v>
      </c>
      <c r="F93" s="347">
        <v>0</v>
      </c>
      <c r="G93" s="347">
        <v>0</v>
      </c>
      <c r="H93" s="344">
        <v>0</v>
      </c>
      <c r="I93" s="345">
        <v>0</v>
      </c>
      <c r="J93" s="345">
        <v>0</v>
      </c>
      <c r="K93" s="345">
        <v>0</v>
      </c>
      <c r="L93" s="344">
        <v>0</v>
      </c>
      <c r="M93" s="345">
        <v>0</v>
      </c>
      <c r="N93" s="345">
        <v>0</v>
      </c>
      <c r="O93" s="345">
        <v>0</v>
      </c>
      <c r="P93" s="345">
        <v>0</v>
      </c>
      <c r="Q93" s="345">
        <v>0</v>
      </c>
      <c r="R93" s="344">
        <v>0</v>
      </c>
      <c r="S93" s="345">
        <v>0</v>
      </c>
      <c r="T93" s="345">
        <v>0</v>
      </c>
      <c r="U93" s="346">
        <v>0</v>
      </c>
      <c r="V93" s="347">
        <v>0</v>
      </c>
      <c r="W93" s="347">
        <v>0</v>
      </c>
      <c r="X93" s="347">
        <v>0</v>
      </c>
      <c r="Y93" s="347">
        <v>0</v>
      </c>
      <c r="Z93" s="347">
        <v>0</v>
      </c>
      <c r="AA93" s="353" t="s">
        <v>32</v>
      </c>
    </row>
    <row r="94" spans="1:27" s="177" customFormat="1">
      <c r="A94" s="348" t="s">
        <v>33</v>
      </c>
      <c r="B94" s="344">
        <v>0</v>
      </c>
      <c r="C94" s="345">
        <v>0</v>
      </c>
      <c r="D94" s="344">
        <v>0</v>
      </c>
      <c r="E94" s="345">
        <v>0</v>
      </c>
      <c r="F94" s="347">
        <v>0</v>
      </c>
      <c r="G94" s="347">
        <v>0</v>
      </c>
      <c r="H94" s="344">
        <v>0</v>
      </c>
      <c r="I94" s="345">
        <v>0</v>
      </c>
      <c r="J94" s="345">
        <v>0</v>
      </c>
      <c r="K94" s="345">
        <v>0</v>
      </c>
      <c r="L94" s="344">
        <v>0</v>
      </c>
      <c r="M94" s="345">
        <v>0</v>
      </c>
      <c r="N94" s="345">
        <v>0</v>
      </c>
      <c r="O94" s="345">
        <v>0</v>
      </c>
      <c r="P94" s="345">
        <v>0</v>
      </c>
      <c r="Q94" s="345">
        <v>0</v>
      </c>
      <c r="R94" s="344">
        <v>0</v>
      </c>
      <c r="S94" s="345">
        <v>0</v>
      </c>
      <c r="T94" s="345">
        <v>0</v>
      </c>
      <c r="U94" s="346">
        <v>0</v>
      </c>
      <c r="V94" s="347">
        <v>0</v>
      </c>
      <c r="W94" s="347">
        <v>0</v>
      </c>
      <c r="X94" s="347">
        <v>0</v>
      </c>
      <c r="Y94" s="347">
        <v>0</v>
      </c>
      <c r="Z94" s="347">
        <v>0</v>
      </c>
      <c r="AA94" s="353" t="s">
        <v>33</v>
      </c>
    </row>
    <row r="95" spans="1:27" s="177" customFormat="1">
      <c r="A95" s="348" t="s">
        <v>34</v>
      </c>
      <c r="B95" s="344">
        <v>178</v>
      </c>
      <c r="C95" s="345">
        <v>157</v>
      </c>
      <c r="D95" s="344">
        <v>140</v>
      </c>
      <c r="E95" s="345">
        <v>132</v>
      </c>
      <c r="F95" s="347">
        <v>131</v>
      </c>
      <c r="G95" s="347">
        <v>137</v>
      </c>
      <c r="H95" s="344">
        <v>130</v>
      </c>
      <c r="I95" s="345">
        <v>129</v>
      </c>
      <c r="J95" s="345">
        <v>94</v>
      </c>
      <c r="K95" s="345">
        <v>88</v>
      </c>
      <c r="L95" s="344">
        <v>76</v>
      </c>
      <c r="M95" s="345">
        <v>69</v>
      </c>
      <c r="N95" s="345">
        <v>44</v>
      </c>
      <c r="O95" s="345">
        <v>44.6</v>
      </c>
      <c r="P95" s="345">
        <v>28.8</v>
      </c>
      <c r="Q95" s="345">
        <v>28.7</v>
      </c>
      <c r="R95" s="344">
        <v>28.7</v>
      </c>
      <c r="S95" s="345">
        <v>29</v>
      </c>
      <c r="T95" s="345">
        <v>29</v>
      </c>
      <c r="U95" s="346">
        <v>29</v>
      </c>
      <c r="V95" s="347">
        <v>49</v>
      </c>
      <c r="W95" s="347">
        <v>22</v>
      </c>
      <c r="X95" s="347">
        <v>36</v>
      </c>
      <c r="Y95" s="347">
        <v>36</v>
      </c>
      <c r="Z95" s="347">
        <v>36</v>
      </c>
      <c r="AA95" s="353" t="s">
        <v>34</v>
      </c>
    </row>
    <row r="96" spans="1:27" s="177" customFormat="1" ht="13" thickBot="1">
      <c r="A96" s="469" t="s">
        <v>35</v>
      </c>
      <c r="B96" s="349">
        <v>0</v>
      </c>
      <c r="C96" s="350">
        <v>0</v>
      </c>
      <c r="D96" s="349">
        <v>0</v>
      </c>
      <c r="E96" s="350">
        <v>0</v>
      </c>
      <c r="F96" s="351">
        <v>0</v>
      </c>
      <c r="G96" s="351">
        <v>0</v>
      </c>
      <c r="H96" s="349">
        <v>0</v>
      </c>
      <c r="I96" s="350">
        <v>0</v>
      </c>
      <c r="J96" s="350">
        <v>0</v>
      </c>
      <c r="K96" s="350">
        <v>0</v>
      </c>
      <c r="L96" s="349">
        <v>0</v>
      </c>
      <c r="M96" s="350">
        <v>0</v>
      </c>
      <c r="N96" s="350">
        <v>0</v>
      </c>
      <c r="O96" s="350">
        <v>0</v>
      </c>
      <c r="P96" s="350">
        <v>0</v>
      </c>
      <c r="Q96" s="350">
        <v>0</v>
      </c>
      <c r="R96" s="349">
        <v>0</v>
      </c>
      <c r="S96" s="350">
        <v>0</v>
      </c>
      <c r="T96" s="350">
        <v>0</v>
      </c>
      <c r="U96" s="352">
        <v>0</v>
      </c>
      <c r="V96" s="351">
        <v>0</v>
      </c>
      <c r="W96" s="351">
        <v>0</v>
      </c>
      <c r="X96" s="351">
        <v>0</v>
      </c>
      <c r="Y96" s="351">
        <v>0</v>
      </c>
      <c r="Z96" s="351">
        <v>0</v>
      </c>
      <c r="AA96" s="355" t="s">
        <v>35</v>
      </c>
    </row>
    <row r="97" spans="1:27" s="177" customFormat="1">
      <c r="A97" s="468" t="s">
        <v>36</v>
      </c>
      <c r="B97" s="341">
        <v>0</v>
      </c>
      <c r="C97" s="342">
        <v>0</v>
      </c>
      <c r="D97" s="341">
        <v>0</v>
      </c>
      <c r="E97" s="342">
        <v>0</v>
      </c>
      <c r="F97" s="343">
        <v>0</v>
      </c>
      <c r="G97" s="343">
        <v>0</v>
      </c>
      <c r="H97" s="344">
        <v>0</v>
      </c>
      <c r="I97" s="345">
        <v>0</v>
      </c>
      <c r="J97" s="345">
        <v>0</v>
      </c>
      <c r="K97" s="345">
        <v>0</v>
      </c>
      <c r="L97" s="344">
        <v>0</v>
      </c>
      <c r="M97" s="345">
        <v>0</v>
      </c>
      <c r="N97" s="345">
        <v>0</v>
      </c>
      <c r="O97" s="345">
        <v>0</v>
      </c>
      <c r="P97" s="345">
        <v>0</v>
      </c>
      <c r="Q97" s="345">
        <v>0</v>
      </c>
      <c r="R97" s="344">
        <v>0</v>
      </c>
      <c r="S97" s="345">
        <v>0</v>
      </c>
      <c r="T97" s="345">
        <v>0</v>
      </c>
      <c r="U97" s="346">
        <v>0</v>
      </c>
      <c r="V97" s="343">
        <v>0</v>
      </c>
      <c r="W97" s="347">
        <v>0</v>
      </c>
      <c r="X97" s="347">
        <v>0</v>
      </c>
      <c r="Y97" s="347">
        <v>0</v>
      </c>
      <c r="Z97" s="347">
        <v>0</v>
      </c>
      <c r="AA97" s="353" t="s">
        <v>36</v>
      </c>
    </row>
    <row r="98" spans="1:27" s="177" customFormat="1">
      <c r="A98" s="348" t="s">
        <v>37</v>
      </c>
      <c r="B98" s="344">
        <v>0</v>
      </c>
      <c r="C98" s="345">
        <v>0</v>
      </c>
      <c r="D98" s="344">
        <v>0</v>
      </c>
      <c r="E98" s="345">
        <v>0</v>
      </c>
      <c r="F98" s="347">
        <v>0</v>
      </c>
      <c r="G98" s="347">
        <v>0</v>
      </c>
      <c r="H98" s="344">
        <v>0</v>
      </c>
      <c r="I98" s="345">
        <v>0</v>
      </c>
      <c r="J98" s="345">
        <v>0</v>
      </c>
      <c r="K98" s="345">
        <v>0</v>
      </c>
      <c r="L98" s="344">
        <v>0</v>
      </c>
      <c r="M98" s="345">
        <v>0</v>
      </c>
      <c r="N98" s="345">
        <v>0</v>
      </c>
      <c r="O98" s="345">
        <v>0</v>
      </c>
      <c r="P98" s="345">
        <v>0</v>
      </c>
      <c r="Q98" s="345">
        <v>0</v>
      </c>
      <c r="R98" s="344">
        <v>0</v>
      </c>
      <c r="S98" s="345">
        <v>0</v>
      </c>
      <c r="T98" s="345">
        <v>0</v>
      </c>
      <c r="U98" s="346">
        <v>0</v>
      </c>
      <c r="V98" s="347">
        <v>0</v>
      </c>
      <c r="W98" s="347">
        <v>0</v>
      </c>
      <c r="X98" s="347">
        <v>0</v>
      </c>
      <c r="Y98" s="347">
        <v>0</v>
      </c>
      <c r="Z98" s="347">
        <v>0</v>
      </c>
      <c r="AA98" s="353" t="s">
        <v>37</v>
      </c>
    </row>
    <row r="99" spans="1:27" s="177" customFormat="1">
      <c r="A99" s="348" t="s">
        <v>38</v>
      </c>
      <c r="B99" s="344">
        <v>0</v>
      </c>
      <c r="C99" s="345">
        <v>0</v>
      </c>
      <c r="D99" s="344">
        <v>0</v>
      </c>
      <c r="E99" s="345">
        <v>0</v>
      </c>
      <c r="F99" s="347">
        <v>0</v>
      </c>
      <c r="G99" s="347">
        <v>0</v>
      </c>
      <c r="H99" s="344">
        <v>0</v>
      </c>
      <c r="I99" s="345">
        <v>0</v>
      </c>
      <c r="J99" s="345">
        <v>0</v>
      </c>
      <c r="K99" s="345">
        <v>0</v>
      </c>
      <c r="L99" s="344">
        <v>0</v>
      </c>
      <c r="M99" s="345">
        <v>0</v>
      </c>
      <c r="N99" s="345">
        <v>0</v>
      </c>
      <c r="O99" s="345">
        <v>0</v>
      </c>
      <c r="P99" s="345">
        <v>0</v>
      </c>
      <c r="Q99" s="345">
        <v>0</v>
      </c>
      <c r="R99" s="344">
        <v>0</v>
      </c>
      <c r="S99" s="345">
        <v>0</v>
      </c>
      <c r="T99" s="345">
        <v>0</v>
      </c>
      <c r="U99" s="346">
        <v>0</v>
      </c>
      <c r="V99" s="347">
        <v>0</v>
      </c>
      <c r="W99" s="347">
        <v>0</v>
      </c>
      <c r="X99" s="347">
        <v>0</v>
      </c>
      <c r="Y99" s="347">
        <v>0</v>
      </c>
      <c r="Z99" s="347">
        <v>0</v>
      </c>
      <c r="AA99" s="353" t="s">
        <v>38</v>
      </c>
    </row>
    <row r="100" spans="1:27" s="177" customFormat="1">
      <c r="A100" s="348" t="s">
        <v>39</v>
      </c>
      <c r="B100" s="344">
        <v>0</v>
      </c>
      <c r="C100" s="345">
        <v>0</v>
      </c>
      <c r="D100" s="344">
        <v>0</v>
      </c>
      <c r="E100" s="345">
        <v>0</v>
      </c>
      <c r="F100" s="347">
        <v>0</v>
      </c>
      <c r="G100" s="347">
        <v>0</v>
      </c>
      <c r="H100" s="344">
        <v>0</v>
      </c>
      <c r="I100" s="345">
        <v>0</v>
      </c>
      <c r="J100" s="345">
        <v>0</v>
      </c>
      <c r="K100" s="345">
        <v>0</v>
      </c>
      <c r="L100" s="344">
        <v>0</v>
      </c>
      <c r="M100" s="345">
        <v>0</v>
      </c>
      <c r="N100" s="345">
        <v>0</v>
      </c>
      <c r="O100" s="345">
        <v>0</v>
      </c>
      <c r="P100" s="345">
        <v>0</v>
      </c>
      <c r="Q100" s="345">
        <v>0</v>
      </c>
      <c r="R100" s="344">
        <v>0</v>
      </c>
      <c r="S100" s="345">
        <v>0</v>
      </c>
      <c r="T100" s="345">
        <v>0</v>
      </c>
      <c r="U100" s="346">
        <v>0</v>
      </c>
      <c r="V100" s="347">
        <v>0</v>
      </c>
      <c r="W100" s="347">
        <v>0</v>
      </c>
      <c r="X100" s="347">
        <v>0</v>
      </c>
      <c r="Y100" s="347">
        <v>0</v>
      </c>
      <c r="Z100" s="347">
        <v>0</v>
      </c>
      <c r="AA100" s="353" t="s">
        <v>39</v>
      </c>
    </row>
    <row r="101" spans="1:27" s="177" customFormat="1">
      <c r="A101" s="348" t="s">
        <v>40</v>
      </c>
      <c r="B101" s="344">
        <v>0</v>
      </c>
      <c r="C101" s="345">
        <v>0</v>
      </c>
      <c r="D101" s="344">
        <v>0</v>
      </c>
      <c r="E101" s="345">
        <v>0</v>
      </c>
      <c r="F101" s="347">
        <v>0</v>
      </c>
      <c r="G101" s="347">
        <v>0</v>
      </c>
      <c r="H101" s="344">
        <v>0</v>
      </c>
      <c r="I101" s="345">
        <v>0</v>
      </c>
      <c r="J101" s="345">
        <v>0</v>
      </c>
      <c r="K101" s="345">
        <v>0</v>
      </c>
      <c r="L101" s="344">
        <v>0</v>
      </c>
      <c r="M101" s="345">
        <v>0</v>
      </c>
      <c r="N101" s="345">
        <v>0</v>
      </c>
      <c r="O101" s="345">
        <v>0</v>
      </c>
      <c r="P101" s="345">
        <v>0</v>
      </c>
      <c r="Q101" s="345">
        <v>0</v>
      </c>
      <c r="R101" s="344">
        <v>0</v>
      </c>
      <c r="S101" s="345">
        <v>0</v>
      </c>
      <c r="T101" s="345">
        <v>0</v>
      </c>
      <c r="U101" s="346">
        <v>0</v>
      </c>
      <c r="V101" s="347">
        <v>0</v>
      </c>
      <c r="W101" s="347">
        <v>0</v>
      </c>
      <c r="X101" s="347">
        <v>0</v>
      </c>
      <c r="Y101" s="347">
        <v>0</v>
      </c>
      <c r="Z101" s="347">
        <v>0</v>
      </c>
      <c r="AA101" s="353" t="s">
        <v>40</v>
      </c>
    </row>
    <row r="102" spans="1:27" s="177" customFormat="1" ht="13" thickBot="1">
      <c r="A102" s="469" t="s">
        <v>41</v>
      </c>
      <c r="B102" s="349">
        <v>0</v>
      </c>
      <c r="C102" s="350">
        <v>0</v>
      </c>
      <c r="D102" s="349">
        <v>0</v>
      </c>
      <c r="E102" s="350">
        <v>0</v>
      </c>
      <c r="F102" s="351">
        <v>0</v>
      </c>
      <c r="G102" s="351">
        <v>0</v>
      </c>
      <c r="H102" s="349">
        <v>0</v>
      </c>
      <c r="I102" s="350">
        <v>0</v>
      </c>
      <c r="J102" s="350">
        <v>0</v>
      </c>
      <c r="K102" s="350">
        <v>0</v>
      </c>
      <c r="L102" s="350">
        <v>0</v>
      </c>
      <c r="M102" s="350">
        <v>0</v>
      </c>
      <c r="N102" s="350">
        <v>0</v>
      </c>
      <c r="O102" s="350">
        <v>0</v>
      </c>
      <c r="P102" s="350">
        <v>0</v>
      </c>
      <c r="Q102" s="350">
        <v>0</v>
      </c>
      <c r="R102" s="349">
        <v>0</v>
      </c>
      <c r="S102" s="350">
        <v>0</v>
      </c>
      <c r="T102" s="350">
        <v>0</v>
      </c>
      <c r="U102" s="352">
        <v>0</v>
      </c>
      <c r="V102" s="351">
        <v>0</v>
      </c>
      <c r="W102" s="351">
        <v>0</v>
      </c>
      <c r="X102" s="351">
        <v>0</v>
      </c>
      <c r="Y102" s="351">
        <v>0</v>
      </c>
      <c r="Z102" s="351">
        <v>0</v>
      </c>
      <c r="AA102" s="355" t="s">
        <v>41</v>
      </c>
    </row>
    <row r="103" spans="1:27" s="293" customFormat="1" ht="13.5" thickBot="1">
      <c r="A103" s="518" t="s">
        <v>46</v>
      </c>
      <c r="B103" s="478">
        <f t="shared" ref="B103:L103" si="2">+B11</f>
        <v>21545</v>
      </c>
      <c r="C103" s="478">
        <f t="shared" si="2"/>
        <v>21738</v>
      </c>
      <c r="D103" s="478">
        <f t="shared" si="2"/>
        <v>21595</v>
      </c>
      <c r="E103" s="478">
        <f t="shared" si="2"/>
        <v>21195</v>
      </c>
      <c r="F103" s="478">
        <f t="shared" si="2"/>
        <v>21211</v>
      </c>
      <c r="G103" s="478">
        <f t="shared" si="2"/>
        <v>21336</v>
      </c>
      <c r="H103" s="478">
        <f t="shared" si="2"/>
        <v>21521</v>
      </c>
      <c r="I103" s="478">
        <f>SUM(I61:I102)</f>
        <v>21627</v>
      </c>
      <c r="J103" s="478">
        <f t="shared" si="2"/>
        <v>21569</v>
      </c>
      <c r="K103" s="478">
        <f t="shared" si="2"/>
        <v>21579</v>
      </c>
      <c r="L103" s="478">
        <f t="shared" si="2"/>
        <v>21506</v>
      </c>
      <c r="M103" s="478">
        <f t="shared" ref="M103:W103" si="3">SUM(M61:M102)</f>
        <v>21290</v>
      </c>
      <c r="N103" s="478">
        <f t="shared" si="3"/>
        <v>21407</v>
      </c>
      <c r="O103" s="478">
        <f t="shared" si="3"/>
        <v>21161.699999999997</v>
      </c>
      <c r="P103" s="478">
        <f t="shared" si="3"/>
        <v>21104.399999999998</v>
      </c>
      <c r="Q103" s="478">
        <f t="shared" si="3"/>
        <v>20885.800000000003</v>
      </c>
      <c r="R103" s="478">
        <f t="shared" si="3"/>
        <v>20883.3</v>
      </c>
      <c r="S103" s="478">
        <f t="shared" si="3"/>
        <v>20779</v>
      </c>
      <c r="T103" s="478">
        <f t="shared" si="3"/>
        <v>21017</v>
      </c>
      <c r="U103" s="478">
        <f t="shared" si="3"/>
        <v>20861</v>
      </c>
      <c r="V103" s="478">
        <f t="shared" si="3"/>
        <v>20576</v>
      </c>
      <c r="W103" s="478">
        <f t="shared" si="3"/>
        <v>20938</v>
      </c>
      <c r="X103" s="478">
        <f>SUM(X61:X102)</f>
        <v>20907</v>
      </c>
      <c r="Y103" s="478">
        <f>SUM(Y61:Y102)</f>
        <v>21008</v>
      </c>
      <c r="Z103" s="478">
        <f>SUM(Z61:Z102)</f>
        <v>20979</v>
      </c>
      <c r="AA103" s="519" t="s">
        <v>46</v>
      </c>
    </row>
    <row r="104" spans="1:27" s="177" customFormat="1" ht="18.5" thickTop="1">
      <c r="A104" s="283"/>
      <c r="B104" s="283"/>
      <c r="C104" s="283"/>
      <c r="D104" s="283"/>
      <c r="E104" s="283"/>
      <c r="F104" s="283"/>
      <c r="G104" s="283"/>
      <c r="H104" s="283"/>
      <c r="I104" s="283"/>
      <c r="J104" s="283"/>
      <c r="K104" s="283"/>
      <c r="L104" s="109"/>
      <c r="M104" s="288"/>
      <c r="N104" s="283"/>
      <c r="O104" s="283"/>
      <c r="P104" s="283"/>
      <c r="Q104" s="283"/>
      <c r="R104" s="283"/>
      <c r="S104" s="246"/>
      <c r="T104" s="246"/>
      <c r="U104" s="246"/>
      <c r="V104" s="246"/>
      <c r="Z104" s="464"/>
      <c r="AA104" s="464"/>
    </row>
    <row r="105" spans="1:27" s="289" customFormat="1">
      <c r="A105" s="305" t="s">
        <v>218</v>
      </c>
      <c r="B105" s="287"/>
      <c r="C105" s="287"/>
      <c r="D105" s="287"/>
      <c r="E105" s="287"/>
      <c r="F105" s="287"/>
      <c r="G105" s="287"/>
      <c r="H105" s="287"/>
      <c r="I105" s="287"/>
      <c r="J105" s="287"/>
      <c r="K105" s="287"/>
      <c r="L105" s="287"/>
      <c r="M105" s="288"/>
      <c r="N105" s="287"/>
      <c r="O105" s="287"/>
      <c r="P105" s="287"/>
      <c r="Q105" s="287"/>
      <c r="R105" s="288"/>
      <c r="S105" s="288"/>
      <c r="T105" s="288"/>
      <c r="U105" s="288"/>
      <c r="V105" s="288"/>
    </row>
    <row r="106" spans="1:27" s="289" customFormat="1">
      <c r="A106" s="306" t="s">
        <v>215</v>
      </c>
      <c r="B106" s="287"/>
      <c r="C106" s="287"/>
      <c r="D106" s="287"/>
      <c r="E106" s="287"/>
      <c r="F106" s="287"/>
      <c r="G106" s="287"/>
      <c r="H106" s="287"/>
      <c r="I106" s="287"/>
      <c r="J106" s="287"/>
      <c r="K106" s="287"/>
      <c r="L106" s="287"/>
      <c r="M106" s="288"/>
      <c r="N106" s="287"/>
      <c r="O106" s="287"/>
      <c r="P106" s="287"/>
      <c r="Q106" s="287"/>
      <c r="R106" s="288"/>
      <c r="S106" s="288"/>
      <c r="T106" s="288"/>
      <c r="U106" s="288"/>
      <c r="V106" s="288"/>
    </row>
    <row r="107" spans="1:27" s="289" customFormat="1">
      <c r="A107" s="305" t="s">
        <v>314</v>
      </c>
      <c r="B107" s="287"/>
      <c r="C107" s="287"/>
      <c r="D107" s="287"/>
      <c r="E107" s="287"/>
      <c r="F107" s="287"/>
      <c r="G107" s="287"/>
      <c r="H107" s="287"/>
      <c r="I107" s="287"/>
      <c r="J107" s="287"/>
      <c r="K107" s="287"/>
      <c r="L107" s="287"/>
      <c r="M107" s="288"/>
      <c r="N107" s="287"/>
      <c r="O107" s="287"/>
      <c r="P107" s="287"/>
      <c r="Q107" s="287"/>
      <c r="R107" s="288"/>
      <c r="S107" s="288"/>
      <c r="T107" s="288"/>
      <c r="U107" s="288"/>
      <c r="V107" s="288"/>
    </row>
    <row r="108" spans="1:27" s="289" customFormat="1">
      <c r="A108" s="394" t="s">
        <v>319</v>
      </c>
      <c r="B108" s="516"/>
      <c r="C108" s="516"/>
      <c r="D108" s="516"/>
      <c r="E108" s="516"/>
      <c r="F108" s="516"/>
      <c r="G108" s="516"/>
      <c r="H108" s="517"/>
      <c r="I108" s="287"/>
      <c r="J108" s="287"/>
      <c r="K108" s="287"/>
      <c r="L108" s="287"/>
      <c r="M108" s="288"/>
      <c r="N108" s="287"/>
      <c r="O108" s="287"/>
      <c r="P108" s="287"/>
      <c r="Q108" s="287"/>
      <c r="R108" s="288"/>
      <c r="S108" s="288"/>
      <c r="T108" s="288"/>
      <c r="U108" s="288"/>
      <c r="V108" s="288"/>
    </row>
    <row r="109" spans="1:27" s="289" customFormat="1" ht="13">
      <c r="A109" s="286"/>
      <c r="B109" s="287"/>
      <c r="C109" s="287"/>
      <c r="D109" s="287"/>
      <c r="E109" s="287"/>
      <c r="F109" s="287"/>
      <c r="G109" s="287"/>
      <c r="H109" s="287"/>
      <c r="I109" s="287"/>
      <c r="J109" s="287"/>
      <c r="K109" s="287"/>
      <c r="L109" s="287"/>
      <c r="M109" s="288"/>
      <c r="N109" s="287"/>
      <c r="O109" s="287"/>
      <c r="P109" s="287"/>
      <c r="Q109" s="287"/>
      <c r="R109" s="288"/>
      <c r="S109" s="288"/>
      <c r="T109" s="288"/>
      <c r="U109" s="288"/>
      <c r="V109" s="288"/>
    </row>
    <row r="110" spans="1:27" s="289" customFormat="1">
      <c r="A110" s="287"/>
      <c r="B110" s="287"/>
      <c r="C110" s="287"/>
      <c r="D110" s="288"/>
      <c r="E110" s="287"/>
      <c r="F110" s="287"/>
      <c r="G110" s="287"/>
      <c r="H110" s="287"/>
      <c r="I110" s="288"/>
      <c r="J110" s="288"/>
      <c r="K110" s="288"/>
      <c r="L110" s="288"/>
      <c r="M110" s="288"/>
    </row>
    <row r="111" spans="1:27" s="289" customFormat="1">
      <c r="A111" s="287"/>
      <c r="B111" s="287"/>
      <c r="C111" s="287"/>
      <c r="D111" s="288"/>
      <c r="E111" s="287"/>
      <c r="F111" s="287"/>
      <c r="G111" s="287"/>
      <c r="H111" s="287"/>
      <c r="I111" s="288"/>
      <c r="J111" s="288"/>
      <c r="K111" s="288"/>
      <c r="L111" s="288"/>
      <c r="M111" s="288"/>
    </row>
    <row r="112" spans="1:27" s="289" customFormat="1" ht="13">
      <c r="A112" s="286"/>
      <c r="B112" s="287"/>
      <c r="C112" s="287"/>
      <c r="D112" s="287"/>
      <c r="E112" s="287"/>
      <c r="F112" s="287"/>
      <c r="G112" s="287"/>
      <c r="H112" s="287"/>
      <c r="I112" s="287"/>
      <c r="J112" s="287"/>
      <c r="K112" s="287"/>
      <c r="L112" s="287"/>
      <c r="M112" s="288"/>
      <c r="N112" s="287"/>
      <c r="O112" s="287"/>
      <c r="P112" s="287"/>
      <c r="Q112" s="287"/>
      <c r="R112" s="288"/>
      <c r="S112" s="288"/>
      <c r="T112" s="288"/>
      <c r="U112" s="288"/>
      <c r="V112" s="288"/>
    </row>
    <row r="113" spans="1:22" s="289" customFormat="1" ht="13">
      <c r="A113" s="286"/>
      <c r="B113" s="287"/>
      <c r="C113" s="287"/>
      <c r="D113" s="287"/>
      <c r="E113" s="287"/>
      <c r="F113" s="287"/>
      <c r="G113" s="287"/>
      <c r="H113" s="287"/>
      <c r="I113" s="287"/>
      <c r="J113" s="287"/>
      <c r="K113" s="287"/>
      <c r="L113" s="287"/>
      <c r="M113" s="288"/>
      <c r="N113" s="287"/>
      <c r="O113" s="287"/>
      <c r="P113" s="287"/>
      <c r="Q113" s="287"/>
      <c r="R113" s="288"/>
      <c r="S113" s="288"/>
      <c r="T113" s="288"/>
      <c r="U113" s="288"/>
      <c r="V113" s="288"/>
    </row>
    <row r="114" spans="1:22" s="289" customFormat="1" ht="13">
      <c r="A114" s="286"/>
      <c r="B114" s="287"/>
      <c r="C114" s="287"/>
      <c r="D114" s="287"/>
      <c r="E114" s="287"/>
      <c r="F114" s="287"/>
      <c r="G114" s="287"/>
      <c r="H114" s="287"/>
      <c r="I114" s="287"/>
      <c r="J114" s="287"/>
      <c r="K114" s="287"/>
      <c r="L114" s="287"/>
      <c r="M114" s="288"/>
      <c r="N114" s="287"/>
      <c r="O114" s="287"/>
      <c r="P114" s="287"/>
      <c r="Q114" s="287"/>
      <c r="R114" s="288"/>
      <c r="S114" s="288"/>
      <c r="T114" s="288"/>
      <c r="U114" s="288"/>
      <c r="V114" s="288"/>
    </row>
    <row r="115" spans="1:22" s="289" customFormat="1" ht="13">
      <c r="A115" s="286"/>
      <c r="B115" s="287"/>
      <c r="C115" s="287"/>
      <c r="D115" s="287"/>
      <c r="E115" s="287"/>
      <c r="F115" s="287"/>
      <c r="G115" s="287"/>
      <c r="H115" s="287"/>
      <c r="I115" s="287"/>
      <c r="J115" s="287"/>
      <c r="K115" s="287"/>
      <c r="L115" s="287"/>
      <c r="M115" s="288"/>
      <c r="N115" s="287"/>
      <c r="O115" s="287"/>
      <c r="P115" s="287"/>
      <c r="Q115" s="287"/>
      <c r="R115" s="288"/>
      <c r="S115" s="288"/>
      <c r="T115" s="288"/>
      <c r="U115" s="288"/>
      <c r="V115" s="288"/>
    </row>
    <row r="116" spans="1:22" s="289" customFormat="1" ht="13">
      <c r="A116" s="286"/>
      <c r="B116" s="287"/>
      <c r="C116" s="287"/>
      <c r="D116" s="287"/>
      <c r="E116" s="287"/>
      <c r="F116" s="287"/>
      <c r="G116" s="287"/>
      <c r="H116" s="287"/>
      <c r="I116" s="287"/>
      <c r="J116" s="287"/>
      <c r="K116" s="287"/>
      <c r="L116" s="287"/>
      <c r="M116" s="288"/>
      <c r="N116" s="287"/>
      <c r="O116" s="287"/>
      <c r="P116" s="287"/>
      <c r="Q116" s="287"/>
      <c r="R116" s="288"/>
      <c r="S116" s="288"/>
      <c r="T116" s="288"/>
      <c r="U116" s="288"/>
      <c r="V116" s="288"/>
    </row>
    <row r="117" spans="1:22" s="289" customFormat="1" ht="13">
      <c r="A117" s="286"/>
      <c r="B117" s="287"/>
      <c r="C117" s="287"/>
      <c r="D117" s="287"/>
      <c r="E117" s="287"/>
      <c r="F117" s="287"/>
      <c r="G117" s="287"/>
      <c r="H117" s="287"/>
      <c r="I117" s="287"/>
      <c r="J117" s="287"/>
      <c r="K117" s="287"/>
      <c r="L117" s="287"/>
      <c r="M117" s="288"/>
      <c r="N117" s="287"/>
      <c r="O117" s="287"/>
      <c r="P117" s="287"/>
      <c r="Q117" s="287"/>
      <c r="R117" s="288"/>
      <c r="S117" s="288"/>
      <c r="T117" s="288"/>
      <c r="U117" s="288"/>
      <c r="V117" s="288"/>
    </row>
    <row r="118" spans="1:22" s="289" customFormat="1" ht="13">
      <c r="A118" s="286"/>
      <c r="B118" s="287"/>
      <c r="C118" s="287"/>
      <c r="D118" s="287"/>
      <c r="E118" s="287"/>
      <c r="F118" s="287"/>
      <c r="G118" s="287"/>
      <c r="H118" s="287"/>
      <c r="I118" s="287"/>
      <c r="J118" s="287"/>
      <c r="K118" s="287"/>
      <c r="L118" s="287"/>
      <c r="M118" s="288"/>
      <c r="N118" s="287"/>
      <c r="O118" s="287"/>
      <c r="P118" s="287"/>
      <c r="Q118" s="287"/>
      <c r="R118" s="288"/>
      <c r="S118" s="288"/>
      <c r="T118" s="288"/>
      <c r="U118" s="288"/>
      <c r="V118" s="288"/>
    </row>
    <row r="119" spans="1:22" s="289" customFormat="1" ht="13">
      <c r="A119" s="286"/>
      <c r="B119" s="287"/>
      <c r="C119" s="287"/>
      <c r="D119" s="287"/>
      <c r="E119" s="287"/>
      <c r="F119" s="287"/>
      <c r="G119" s="287"/>
      <c r="H119" s="287"/>
      <c r="I119" s="287"/>
      <c r="J119" s="287"/>
      <c r="K119" s="287"/>
      <c r="L119" s="287"/>
      <c r="M119" s="288"/>
      <c r="N119" s="287"/>
      <c r="O119" s="287"/>
      <c r="P119" s="287"/>
      <c r="Q119" s="287"/>
      <c r="R119" s="288"/>
      <c r="S119" s="288"/>
      <c r="T119" s="288"/>
      <c r="U119" s="288"/>
      <c r="V119" s="288"/>
    </row>
  </sheetData>
  <mergeCells count="7">
    <mergeCell ref="A57:Z57"/>
    <mergeCell ref="B59:X59"/>
    <mergeCell ref="A1:Z1"/>
    <mergeCell ref="A3:Z3"/>
    <mergeCell ref="A4:M4"/>
    <mergeCell ref="B5:W5"/>
    <mergeCell ref="A55:Z55"/>
  </mergeCells>
  <phoneticPr fontId="0" type="noConversion"/>
  <conditionalFormatting sqref="M2 R2:V2 R4:V4 M12:M54 R12:V54 M112:M65536 D110:D111 R112:V65536 I110:M111 R105:R109 M104:M109 S104:V109">
    <cfRule type="cellIs" dxfId="828" priority="176" stopIfTrue="1" operator="notEqual">
      <formula>0</formula>
    </cfRule>
  </conditionalFormatting>
  <conditionalFormatting sqref="R104 A105:L105 A104:K104 A109:L109 I108:L108 B7:L10 A112:L119 A110:C111 N112:Q119 E110:H111 B106:L107 N104:Q109">
    <cfRule type="cellIs" dxfId="827" priority="177" stopIfTrue="1" operator="equal">
      <formula>0</formula>
    </cfRule>
  </conditionalFormatting>
  <conditionalFormatting sqref="O7:Q10">
    <cfRule type="cellIs" dxfId="826" priority="174" stopIfTrue="1" operator="equal">
      <formula>0</formula>
    </cfRule>
  </conditionalFormatting>
  <conditionalFormatting sqref="R7:U10">
    <cfRule type="cellIs" dxfId="825" priority="169" stopIfTrue="1" operator="equal">
      <formula>0</formula>
    </cfRule>
  </conditionalFormatting>
  <conditionalFormatting sqref="V7:V10">
    <cfRule type="cellIs" dxfId="824" priority="153" stopIfTrue="1" operator="equal">
      <formula>0</formula>
    </cfRule>
  </conditionalFormatting>
  <conditionalFormatting sqref="M7:N10">
    <cfRule type="cellIs" dxfId="823" priority="152" stopIfTrue="1" operator="equal">
      <formula>0</formula>
    </cfRule>
  </conditionalFormatting>
  <conditionalFormatting sqref="W7:W10">
    <cfRule type="cellIs" dxfId="822" priority="48" stopIfTrue="1" operator="equal">
      <formula>0</formula>
    </cfRule>
  </conditionalFormatting>
  <conditionalFormatting sqref="A10">
    <cfRule type="cellIs" dxfId="821" priority="44" stopIfTrue="1" operator="equal">
      <formula>0</formula>
    </cfRule>
  </conditionalFormatting>
  <conditionalFormatting sqref="X7:AA9">
    <cfRule type="cellIs" dxfId="820" priority="46" stopIfTrue="1" operator="equal">
      <formula>0</formula>
    </cfRule>
  </conditionalFormatting>
  <conditionalFormatting sqref="A11:W11">
    <cfRule type="cellIs" dxfId="819" priority="45" stopIfTrue="1" operator="equal">
      <formula>0</formula>
    </cfRule>
  </conditionalFormatting>
  <conditionalFormatting sqref="X10:AA10">
    <cfRule type="cellIs" dxfId="818" priority="43" stopIfTrue="1" operator="equal">
      <formula>0</formula>
    </cfRule>
  </conditionalFormatting>
  <conditionalFormatting sqref="X11:AA11">
    <cfRule type="cellIs" dxfId="817" priority="42" stopIfTrue="1" operator="equal">
      <formula>0</formula>
    </cfRule>
  </conditionalFormatting>
  <conditionalFormatting sqref="H108">
    <cfRule type="cellIs" dxfId="816" priority="2" stopIfTrue="1" operator="equal">
      <formula>0</formula>
    </cfRule>
  </conditionalFormatting>
  <conditionalFormatting sqref="A54">
    <cfRule type="cellIs" dxfId="815" priority="1" stopIfTrue="1" operator="equal">
      <formula>0</formula>
    </cfRule>
  </conditionalFormatting>
  <printOptions horizontalCentered="1"/>
  <pageMargins left="0.19685039370078741" right="0.19685039370078741" top="0.47244094488188981" bottom="0.19685039370078741" header="0" footer="0"/>
  <pageSetup paperSize="9" scale="36" orientation="portrait" r:id="rId1"/>
  <headerFooter alignWithMargins="0"/>
  <rowBreaks count="1" manualBreakCount="1">
    <brk id="54" max="16383" man="1"/>
  </rowBreaks>
  <ignoredErrors>
    <ignoredError sqref="N11:W11 J11:L11 D11:H11 M103:Y103 Z11" formulaRange="1"/>
  </ignoredErrors>
  <drawing r:id="rId2"/>
  <extLst>
    <ext xmlns:x14="http://schemas.microsoft.com/office/spreadsheetml/2009/9/main" uri="{78C0D931-6437-407d-A8EE-F0AAD7539E65}">
      <x14:conditionalFormattings>
        <x14:conditionalFormatting xmlns:xm="http://schemas.microsoft.com/office/excel/2006/main">
          <x14:cfRule type="containsText" priority="126" operator="containsText" id="{6CE1C033-7EB9-4B50-9464-2D24CB774E85}">
            <xm:f>NOT(ISERROR(SEARCH("-",E61)))</xm:f>
            <xm:f>"-"</xm:f>
            <x14:dxf/>
          </x14:cfRule>
          <xm:sqref>H61:K66 O61:P66 S61:U65 W61:W65 E61:F66</xm:sqref>
        </x14:conditionalFormatting>
        <x14:conditionalFormatting xmlns:xm="http://schemas.microsoft.com/office/excel/2006/main">
          <x14:cfRule type="containsText" priority="125" operator="containsText" id="{2AE64C56-8263-4E95-A5AD-F6A851E98DFC}">
            <xm:f>NOT(ISERROR(SEARCH("-",X61)))</xm:f>
            <xm:f>"-"</xm:f>
            <x14:dxf/>
          </x14:cfRule>
          <xm:sqref>X61:X65</xm:sqref>
        </x14:conditionalFormatting>
        <x14:conditionalFormatting xmlns:xm="http://schemas.microsoft.com/office/excel/2006/main">
          <x14:cfRule type="containsText" priority="110" operator="containsText" id="{F3FA2BAF-FCFA-435E-A0CD-824D3B43C9B1}">
            <xm:f>NOT(ISERROR(SEARCH("-",R67)))</xm:f>
            <xm:f>"-"</xm:f>
            <x14:dxf/>
          </x14:cfRule>
          <xm:sqref>R67:R72</xm:sqref>
        </x14:conditionalFormatting>
        <x14:conditionalFormatting xmlns:xm="http://schemas.microsoft.com/office/excel/2006/main">
          <x14:cfRule type="containsText" priority="109" operator="containsText" id="{FD27BF1E-B684-4262-BF8A-5A61435521B8}">
            <xm:f>NOT(ISERROR(SEARCH("-",Q67)))</xm:f>
            <xm:f>"-"</xm:f>
            <x14:dxf/>
          </x14:cfRule>
          <xm:sqref>Q67:Q72</xm:sqref>
        </x14:conditionalFormatting>
        <x14:conditionalFormatting xmlns:xm="http://schemas.microsoft.com/office/excel/2006/main">
          <x14:cfRule type="containsText" priority="117" operator="containsText" id="{CD9E1FF2-4A17-475B-BC4B-0A410EAB2312}">
            <xm:f>NOT(ISERROR(SEARCH("-",E67)))</xm:f>
            <xm:f>"-"</xm:f>
            <x14:dxf/>
          </x14:cfRule>
          <xm:sqref>E67:F72 H67:K72 O67:P72 S67:U72 W67:W72</xm:sqref>
        </x14:conditionalFormatting>
        <x14:conditionalFormatting xmlns:xm="http://schemas.microsoft.com/office/excel/2006/main">
          <x14:cfRule type="containsText" priority="121" operator="containsText" id="{94DA2D6B-8E14-4BD9-9CAD-4815C68107D4}">
            <xm:f>NOT(ISERROR(SEARCH("-",M61)))</xm:f>
            <xm:f>"-"</xm:f>
            <x14:dxf/>
          </x14:cfRule>
          <xm:sqref>M61:M66</xm:sqref>
        </x14:conditionalFormatting>
        <x14:conditionalFormatting xmlns:xm="http://schemas.microsoft.com/office/excel/2006/main">
          <x14:cfRule type="containsText" priority="124" operator="containsText" id="{B04C6B36-A881-40E1-AC4F-431DCD150DB0}">
            <xm:f>NOT(ISERROR(SEARCH("-",G61)))</xm:f>
            <xm:f>"-"</xm:f>
            <x14:dxf/>
          </x14:cfRule>
          <xm:sqref>G61:G66</xm:sqref>
        </x14:conditionalFormatting>
        <x14:conditionalFormatting xmlns:xm="http://schemas.microsoft.com/office/excel/2006/main">
          <x14:cfRule type="containsText" priority="93" operator="containsText" id="{D595D7C2-DEB9-4B71-8E3A-F1E7D63ACE75}">
            <xm:f>NOT(ISERROR(SEARCH("-",M79)))</xm:f>
            <xm:f>"-"</xm:f>
            <x14:dxf/>
          </x14:cfRule>
          <xm:sqref>M79:M84</xm:sqref>
        </x14:conditionalFormatting>
        <x14:conditionalFormatting xmlns:xm="http://schemas.microsoft.com/office/excel/2006/main">
          <x14:cfRule type="containsText" priority="101" operator="containsText" id="{60C42DF8-0B1C-415A-9CB1-5523D0256BB2}">
            <xm:f>NOT(ISERROR(SEARCH("-",L73)))</xm:f>
            <xm:f>"-"</xm:f>
            <x14:dxf/>
          </x14:cfRule>
          <xm:sqref>L73:L78</xm:sqref>
        </x14:conditionalFormatting>
        <x14:conditionalFormatting xmlns:xm="http://schemas.microsoft.com/office/excel/2006/main">
          <x14:cfRule type="containsText" priority="57" operator="containsText" id="{C4A980A7-84DA-43CA-B34E-8253C8D92426}">
            <xm:f>NOT(ISERROR(SEARCH("-",M102)))</xm:f>
            <xm:f>"-"</xm:f>
            <x14:dxf/>
          </x14:cfRule>
          <xm:sqref>M102</xm:sqref>
        </x14:conditionalFormatting>
        <x14:conditionalFormatting xmlns:xm="http://schemas.microsoft.com/office/excel/2006/main">
          <x14:cfRule type="containsText" priority="56" operator="containsText" id="{66239A9C-5AD9-4FD4-810A-0C4DC9CD6603}">
            <xm:f>NOT(ISERROR(SEARCH("-",L102)))</xm:f>
            <xm:f>"-"</xm:f>
            <x14:dxf/>
          </x14:cfRule>
          <xm:sqref>L102</xm:sqref>
        </x14:conditionalFormatting>
        <x14:conditionalFormatting xmlns:xm="http://schemas.microsoft.com/office/excel/2006/main">
          <x14:cfRule type="containsText" priority="55" operator="containsText" id="{89EA3407-54EE-49B7-94D7-E78B2AD29DFD}">
            <xm:f>NOT(ISERROR(SEARCH("-",R102)))</xm:f>
            <xm:f>"-"</xm:f>
            <x14:dxf/>
          </x14:cfRule>
          <xm:sqref>R102</xm:sqref>
        </x14:conditionalFormatting>
        <x14:conditionalFormatting xmlns:xm="http://schemas.microsoft.com/office/excel/2006/main">
          <x14:cfRule type="containsText" priority="54" operator="containsText" id="{3D5547F2-E40B-49A7-89CC-6A33C4613B05}">
            <xm:f>NOT(ISERROR(SEARCH("-",Q102)))</xm:f>
            <xm:f>"-"</xm:f>
            <x14:dxf/>
          </x14:cfRule>
          <xm:sqref>Q102</xm:sqref>
        </x14:conditionalFormatting>
        <x14:conditionalFormatting xmlns:xm="http://schemas.microsoft.com/office/excel/2006/main">
          <x14:cfRule type="containsText" priority="62" operator="containsText" id="{D2958902-67C4-4972-8559-012ED74F0E78}">
            <xm:f>NOT(ISERROR(SEARCH("-",E102)))</xm:f>
            <xm:f>"-"</xm:f>
            <x14:dxf/>
          </x14:cfRule>
          <xm:sqref>E102:F102 H102:K102 O102:P102 S102:U102 W102</xm:sqref>
        </x14:conditionalFormatting>
        <x14:conditionalFormatting xmlns:xm="http://schemas.microsoft.com/office/excel/2006/main">
          <x14:cfRule type="containsText" priority="61" operator="containsText" id="{5E57DA34-67EF-41EB-BC0B-B84299ED4084}">
            <xm:f>NOT(ISERROR(SEARCH("-",X102)))</xm:f>
            <xm:f>"-"</xm:f>
            <x14:dxf/>
          </x14:cfRule>
          <xm:sqref>X102</xm:sqref>
        </x14:conditionalFormatting>
        <x14:conditionalFormatting xmlns:xm="http://schemas.microsoft.com/office/excel/2006/main">
          <x14:cfRule type="containsText" priority="60" operator="containsText" id="{0DC261DF-46CE-47DF-ADE6-4E534874CCCB}">
            <xm:f>NOT(ISERROR(SEARCH("-",G102)))</xm:f>
            <xm:f>"-"</xm:f>
            <x14:dxf/>
          </x14:cfRule>
          <xm:sqref>G102</xm:sqref>
        </x14:conditionalFormatting>
        <x14:conditionalFormatting xmlns:xm="http://schemas.microsoft.com/office/excel/2006/main">
          <x14:cfRule type="containsText" priority="59" operator="containsText" id="{2B86CF56-81E4-4840-8DF6-6B5260D9551C}">
            <xm:f>NOT(ISERROR(SEARCH("-",V102)))</xm:f>
            <xm:f>"-"</xm:f>
            <x14:dxf/>
          </x14:cfRule>
          <xm:sqref>V102</xm:sqref>
        </x14:conditionalFormatting>
        <x14:conditionalFormatting xmlns:xm="http://schemas.microsoft.com/office/excel/2006/main">
          <x14:cfRule type="containsText" priority="58" operator="containsText" id="{43F4E315-2978-4A4D-812F-A8F288AD5616}">
            <xm:f>NOT(ISERROR(SEARCH("-",L102)))</xm:f>
            <xm:f>"-"</xm:f>
            <x14:dxf/>
          </x14:cfRule>
          <xm:sqref>L102 N102</xm:sqref>
        </x14:conditionalFormatting>
        <x14:conditionalFormatting xmlns:xm="http://schemas.microsoft.com/office/excel/2006/main">
          <x14:cfRule type="containsText" priority="123" operator="containsText" id="{60080E82-1987-4390-B65F-02EEF43C2A4A}">
            <xm:f>NOT(ISERROR(SEARCH("-",V61)))</xm:f>
            <xm:f>"-"</xm:f>
            <x14:dxf/>
          </x14:cfRule>
          <xm:sqref>V61:V65</xm:sqref>
        </x14:conditionalFormatting>
        <x14:conditionalFormatting xmlns:xm="http://schemas.microsoft.com/office/excel/2006/main">
          <x14:cfRule type="containsText" priority="77" operator="containsText" id="{A0A9F3D5-94BD-4AC5-8260-2D60491C22E9}">
            <xm:f>NOT(ISERROR(SEARCH("-",V91)))</xm:f>
            <xm:f>"-"</xm:f>
            <x14:dxf/>
          </x14:cfRule>
          <xm:sqref>V91:V96</xm:sqref>
        </x14:conditionalFormatting>
        <x14:conditionalFormatting xmlns:xm="http://schemas.microsoft.com/office/excel/2006/main">
          <x14:cfRule type="containsText" priority="85" operator="containsText" id="{B4FE687A-BE7C-4E68-8A58-60CE68EFFEFD}">
            <xm:f>NOT(ISERROR(SEARCH("-",N85)))</xm:f>
            <xm:f>"-"</xm:f>
            <x14:dxf/>
          </x14:cfRule>
          <xm:sqref>N85:N90</xm:sqref>
        </x14:conditionalFormatting>
        <x14:conditionalFormatting xmlns:xm="http://schemas.microsoft.com/office/excel/2006/main">
          <x14:cfRule type="containsText" priority="122" operator="containsText" id="{F722F188-F332-4648-A4F7-05DEF1C92665}">
            <xm:f>NOT(ISERROR(SEARCH("-",N61)))</xm:f>
            <xm:f>"-"</xm:f>
            <x14:dxf/>
          </x14:cfRule>
          <xm:sqref>N61:N66</xm:sqref>
        </x14:conditionalFormatting>
        <x14:conditionalFormatting xmlns:xm="http://schemas.microsoft.com/office/excel/2006/main">
          <x14:cfRule type="containsText" priority="80" operator="containsText" id="{6AEF2B94-0ED9-4F2F-BC89-AC78419EBE6E}">
            <xm:f>NOT(ISERROR(SEARCH("-",E91)))</xm:f>
            <xm:f>"-"</xm:f>
            <x14:dxf/>
          </x14:cfRule>
          <xm:sqref>E91:F96 H91:K96 O91:P96 S91:U96 W91:W96</xm:sqref>
        </x14:conditionalFormatting>
        <x14:conditionalFormatting xmlns:xm="http://schemas.microsoft.com/office/excel/2006/main">
          <x14:cfRule type="containsText" priority="88" operator="containsText" id="{49638155-5928-4A83-9F8B-C77B7D6D9855}">
            <xm:f>NOT(ISERROR(SEARCH("-",X85)))</xm:f>
            <xm:f>"-"</xm:f>
            <x14:dxf/>
          </x14:cfRule>
          <xm:sqref>X85:X90</xm:sqref>
        </x14:conditionalFormatting>
        <x14:conditionalFormatting xmlns:xm="http://schemas.microsoft.com/office/excel/2006/main">
          <x14:cfRule type="containsText" priority="96" operator="containsText" id="{DF52C2EE-A27A-44E5-8746-14D3265AEA3A}">
            <xm:f>NOT(ISERROR(SEARCH("-",G79)))</xm:f>
            <xm:f>"-"</xm:f>
            <x14:dxf/>
          </x14:cfRule>
          <xm:sqref>G79:G84</xm:sqref>
        </x14:conditionalFormatting>
        <x14:conditionalFormatting xmlns:xm="http://schemas.microsoft.com/office/excel/2006/main">
          <x14:cfRule type="containsText" priority="104" operator="containsText" id="{17C43215-16E5-4B37-988A-B5611E6E274D}">
            <xm:f>NOT(ISERROR(SEARCH("-",V73)))</xm:f>
            <xm:f>"-"</xm:f>
            <x14:dxf/>
          </x14:cfRule>
          <xm:sqref>V73:V78</xm:sqref>
        </x14:conditionalFormatting>
        <x14:conditionalFormatting xmlns:xm="http://schemas.microsoft.com/office/excel/2006/main">
          <x14:cfRule type="containsText" priority="66" operator="containsText" id="{A101D61F-FBD0-4A2F-8BB1-757E99D7F421}">
            <xm:f>NOT(ISERROR(SEARCH("-",M97)))</xm:f>
            <xm:f>"-"</xm:f>
            <x14:dxf/>
          </x14:cfRule>
          <xm:sqref>M97:M101</xm:sqref>
        </x14:conditionalFormatting>
        <x14:conditionalFormatting xmlns:xm="http://schemas.microsoft.com/office/excel/2006/main">
          <x14:cfRule type="containsText" priority="74" operator="containsText" id="{4A43A316-81FF-4C66-819B-15FE7E032732}">
            <xm:f>NOT(ISERROR(SEARCH("-",L91)))</xm:f>
            <xm:f>"-"</xm:f>
            <x14:dxf/>
          </x14:cfRule>
          <xm:sqref>L91:L96</xm:sqref>
        </x14:conditionalFormatting>
        <x14:conditionalFormatting xmlns:xm="http://schemas.microsoft.com/office/excel/2006/main">
          <x14:cfRule type="containsText" priority="82" operator="containsText" id="{D67B59C6-CA72-40B1-B6CC-04B05E30AC71}">
            <xm:f>NOT(ISERROR(SEARCH("-",R85)))</xm:f>
            <xm:f>"-"</xm:f>
            <x14:dxf/>
          </x14:cfRule>
          <xm:sqref>R85:R90</xm:sqref>
        </x14:conditionalFormatting>
        <x14:conditionalFormatting xmlns:xm="http://schemas.microsoft.com/office/excel/2006/main">
          <x14:cfRule type="containsText" priority="90" operator="containsText" id="{69ED8CA6-AD6B-4257-823F-37565BC4CD5F}">
            <xm:f>NOT(ISERROR(SEARCH("-",Q79)))</xm:f>
            <xm:f>"-"</xm:f>
            <x14:dxf/>
          </x14:cfRule>
          <xm:sqref>Q79:Q84</xm:sqref>
        </x14:conditionalFormatting>
        <x14:conditionalFormatting xmlns:xm="http://schemas.microsoft.com/office/excel/2006/main">
          <x14:cfRule type="containsText" priority="120" operator="containsText" id="{73036AF2-5F0B-4EE3-BEDD-37E6D07CE7AB}">
            <xm:f>NOT(ISERROR(SEARCH("-",L61)))</xm:f>
            <xm:f>"-"</xm:f>
            <x14:dxf/>
          </x14:cfRule>
          <xm:sqref>L61:L66</xm:sqref>
        </x14:conditionalFormatting>
        <x14:conditionalFormatting xmlns:xm="http://schemas.microsoft.com/office/excel/2006/main">
          <x14:cfRule type="containsText" priority="69" operator="containsText" id="{ACA9BBFB-9537-43B4-97AC-BC8EED52E3D8}">
            <xm:f>NOT(ISERROR(SEARCH("-",G97)))</xm:f>
            <xm:f>"-"</xm:f>
            <x14:dxf/>
          </x14:cfRule>
          <xm:sqref>G97:G101</xm:sqref>
        </x14:conditionalFormatting>
        <x14:conditionalFormatting xmlns:xm="http://schemas.microsoft.com/office/excel/2006/main">
          <x14:cfRule type="containsText" priority="119" operator="containsText" id="{45C4905F-CA66-49A3-B1BC-3A43980744EE}">
            <xm:f>NOT(ISERROR(SEARCH("-",R61)))</xm:f>
            <xm:f>"-"</xm:f>
            <x14:dxf/>
          </x14:cfRule>
          <xm:sqref>R61:R66</xm:sqref>
        </x14:conditionalFormatting>
        <x14:conditionalFormatting xmlns:xm="http://schemas.microsoft.com/office/excel/2006/main">
          <x14:cfRule type="containsText" priority="63" operator="containsText" id="{02E0671A-3882-4E52-86DF-52B7A9F2D61D}">
            <xm:f>NOT(ISERROR(SEARCH("-",Q97)))</xm:f>
            <xm:f>"-"</xm:f>
            <x14:dxf/>
          </x14:cfRule>
          <xm:sqref>Q97:Q101</xm:sqref>
        </x14:conditionalFormatting>
        <x14:conditionalFormatting xmlns:xm="http://schemas.microsoft.com/office/excel/2006/main">
          <x14:cfRule type="containsText" priority="118" operator="containsText" id="{632B5CFB-0065-4E38-BDBA-D90A00A57950}">
            <xm:f>NOT(ISERROR(SEARCH("-",Q61)))</xm:f>
            <xm:f>"-"</xm:f>
            <x14:dxf/>
          </x14:cfRule>
          <xm:sqref>Q61:Q66</xm:sqref>
        </x14:conditionalFormatting>
        <x14:conditionalFormatting xmlns:xm="http://schemas.microsoft.com/office/excel/2006/main">
          <x14:cfRule type="containsText" priority="116" operator="containsText" id="{5A618A7C-664A-4F21-BEBE-D5E9C442BA1F}">
            <xm:f>NOT(ISERROR(SEARCH("-",X67)))</xm:f>
            <xm:f>"-"</xm:f>
            <x14:dxf/>
          </x14:cfRule>
          <xm:sqref>X67:X72</xm:sqref>
        </x14:conditionalFormatting>
        <x14:conditionalFormatting xmlns:xm="http://schemas.microsoft.com/office/excel/2006/main">
          <x14:cfRule type="containsText" priority="115" operator="containsText" id="{ECE030A0-8AD9-4D4F-8F3F-96E6761F0A92}">
            <xm:f>NOT(ISERROR(SEARCH("-",G67)))</xm:f>
            <xm:f>"-"</xm:f>
            <x14:dxf/>
          </x14:cfRule>
          <xm:sqref>G67:G72</xm:sqref>
        </x14:conditionalFormatting>
        <x14:conditionalFormatting xmlns:xm="http://schemas.microsoft.com/office/excel/2006/main">
          <x14:cfRule type="containsText" priority="114" operator="containsText" id="{89087436-72AF-427C-82EF-672599273E96}">
            <xm:f>NOT(ISERROR(SEARCH("-",V67)))</xm:f>
            <xm:f>"-"</xm:f>
            <x14:dxf/>
          </x14:cfRule>
          <xm:sqref>V67:V72</xm:sqref>
        </x14:conditionalFormatting>
        <x14:conditionalFormatting xmlns:xm="http://schemas.microsoft.com/office/excel/2006/main">
          <x14:cfRule type="containsText" priority="113" operator="containsText" id="{1B2335DA-AE60-4A88-8EC4-28D4CE4593E1}">
            <xm:f>NOT(ISERROR(SEARCH("-",N67)))</xm:f>
            <xm:f>"-"</xm:f>
            <x14:dxf/>
          </x14:cfRule>
          <xm:sqref>N67:N72</xm:sqref>
        </x14:conditionalFormatting>
        <x14:conditionalFormatting xmlns:xm="http://schemas.microsoft.com/office/excel/2006/main">
          <x14:cfRule type="containsText" priority="112" operator="containsText" id="{44528581-6A9F-4FE2-ACF2-2D879DF46FB6}">
            <xm:f>NOT(ISERROR(SEARCH("-",M67)))</xm:f>
            <xm:f>"-"</xm:f>
            <x14:dxf/>
          </x14:cfRule>
          <xm:sqref>M67:M72</xm:sqref>
        </x14:conditionalFormatting>
        <x14:conditionalFormatting xmlns:xm="http://schemas.microsoft.com/office/excel/2006/main">
          <x14:cfRule type="containsText" priority="111" operator="containsText" id="{4DAB69D9-232C-408A-BF56-6A24C6BBF63B}">
            <xm:f>NOT(ISERROR(SEARCH("-",L67)))</xm:f>
            <xm:f>"-"</xm:f>
            <x14:dxf/>
          </x14:cfRule>
          <xm:sqref>L67:L72</xm:sqref>
        </x14:conditionalFormatting>
        <x14:conditionalFormatting xmlns:xm="http://schemas.microsoft.com/office/excel/2006/main">
          <x14:cfRule type="containsText" priority="108" operator="containsText" id="{ABA39B4F-847E-430A-A19E-D54CAF4CC4E1}">
            <xm:f>NOT(ISERROR(SEARCH("-",S66)))</xm:f>
            <xm:f>"-"</xm:f>
            <x14:dxf/>
          </x14:cfRule>
          <xm:sqref>S66:X66</xm:sqref>
        </x14:conditionalFormatting>
        <x14:conditionalFormatting xmlns:xm="http://schemas.microsoft.com/office/excel/2006/main">
          <x14:cfRule type="containsText" priority="107" operator="containsText" id="{01E71000-15E8-45EB-AF04-5616A241CB6F}">
            <xm:f>NOT(ISERROR(SEARCH("-",E73)))</xm:f>
            <xm:f>"-"</xm:f>
            <x14:dxf/>
          </x14:cfRule>
          <xm:sqref>E73:F78 H73:K78 O73:P78 S73:U78 W73:W78</xm:sqref>
        </x14:conditionalFormatting>
        <x14:conditionalFormatting xmlns:xm="http://schemas.microsoft.com/office/excel/2006/main">
          <x14:cfRule type="containsText" priority="106" operator="containsText" id="{F945A8EA-AF05-4ED2-AC1E-B250A61BB581}">
            <xm:f>NOT(ISERROR(SEARCH("-",X73)))</xm:f>
            <xm:f>"-"</xm:f>
            <x14:dxf/>
          </x14:cfRule>
          <xm:sqref>X73:X78</xm:sqref>
        </x14:conditionalFormatting>
        <x14:conditionalFormatting xmlns:xm="http://schemas.microsoft.com/office/excel/2006/main">
          <x14:cfRule type="containsText" priority="105" operator="containsText" id="{96836A9B-C686-4CD8-AB8C-3FC2A602F5DE}">
            <xm:f>NOT(ISERROR(SEARCH("-",G73)))</xm:f>
            <xm:f>"-"</xm:f>
            <x14:dxf/>
          </x14:cfRule>
          <xm:sqref>G73:G78</xm:sqref>
        </x14:conditionalFormatting>
        <x14:conditionalFormatting xmlns:xm="http://schemas.microsoft.com/office/excel/2006/main">
          <x14:cfRule type="containsText" priority="103" operator="containsText" id="{707F34A5-BD23-4255-A796-9A096F37DC6F}">
            <xm:f>NOT(ISERROR(SEARCH("-",N73)))</xm:f>
            <xm:f>"-"</xm:f>
            <x14:dxf/>
          </x14:cfRule>
          <xm:sqref>N73:N78</xm:sqref>
        </x14:conditionalFormatting>
        <x14:conditionalFormatting xmlns:xm="http://schemas.microsoft.com/office/excel/2006/main">
          <x14:cfRule type="containsText" priority="102" operator="containsText" id="{5E64AB22-2A02-488C-9D17-50BADF147585}">
            <xm:f>NOT(ISERROR(SEARCH("-",M73)))</xm:f>
            <xm:f>"-"</xm:f>
            <x14:dxf/>
          </x14:cfRule>
          <xm:sqref>M73:M78</xm:sqref>
        </x14:conditionalFormatting>
        <x14:conditionalFormatting xmlns:xm="http://schemas.microsoft.com/office/excel/2006/main">
          <x14:cfRule type="containsText" priority="100" operator="containsText" id="{2974A2B4-6C38-433A-A873-24159C966E69}">
            <xm:f>NOT(ISERROR(SEARCH("-",R73)))</xm:f>
            <xm:f>"-"</xm:f>
            <x14:dxf/>
          </x14:cfRule>
          <xm:sqref>R73:R78</xm:sqref>
        </x14:conditionalFormatting>
        <x14:conditionalFormatting xmlns:xm="http://schemas.microsoft.com/office/excel/2006/main">
          <x14:cfRule type="containsText" priority="99" operator="containsText" id="{184B3487-41A5-4F50-8EDE-E9BC2A3609AE}">
            <xm:f>NOT(ISERROR(SEARCH("-",Q73)))</xm:f>
            <xm:f>"-"</xm:f>
            <x14:dxf/>
          </x14:cfRule>
          <xm:sqref>Q73:Q78</xm:sqref>
        </x14:conditionalFormatting>
        <x14:conditionalFormatting xmlns:xm="http://schemas.microsoft.com/office/excel/2006/main">
          <x14:cfRule type="containsText" priority="98" operator="containsText" id="{D0E2017B-9A8E-4F56-AD6D-112509A923CF}">
            <xm:f>NOT(ISERROR(SEARCH("-",E79)))</xm:f>
            <xm:f>"-"</xm:f>
            <x14:dxf/>
          </x14:cfRule>
          <xm:sqref>E79:F84 H79:K84 O79:P84 S79:U84 W79:W84</xm:sqref>
        </x14:conditionalFormatting>
        <x14:conditionalFormatting xmlns:xm="http://schemas.microsoft.com/office/excel/2006/main">
          <x14:cfRule type="containsText" priority="97" operator="containsText" id="{65595E04-FF6C-4D0A-99C7-39B9368323BD}">
            <xm:f>NOT(ISERROR(SEARCH("-",X79)))</xm:f>
            <xm:f>"-"</xm:f>
            <x14:dxf/>
          </x14:cfRule>
          <xm:sqref>X79:X84</xm:sqref>
        </x14:conditionalFormatting>
        <x14:conditionalFormatting xmlns:xm="http://schemas.microsoft.com/office/excel/2006/main">
          <x14:cfRule type="containsText" priority="95" operator="containsText" id="{DFA49407-3EFE-47F1-B3FA-F5E9A8BC97AB}">
            <xm:f>NOT(ISERROR(SEARCH("-",V79)))</xm:f>
            <xm:f>"-"</xm:f>
            <x14:dxf/>
          </x14:cfRule>
          <xm:sqref>V79:V84</xm:sqref>
        </x14:conditionalFormatting>
        <x14:conditionalFormatting xmlns:xm="http://schemas.microsoft.com/office/excel/2006/main">
          <x14:cfRule type="containsText" priority="94" operator="containsText" id="{56A5722A-1E82-4B4C-9248-59C6B5C66217}">
            <xm:f>NOT(ISERROR(SEARCH("-",N79)))</xm:f>
            <xm:f>"-"</xm:f>
            <x14:dxf/>
          </x14:cfRule>
          <xm:sqref>N79:N84</xm:sqref>
        </x14:conditionalFormatting>
        <x14:conditionalFormatting xmlns:xm="http://schemas.microsoft.com/office/excel/2006/main">
          <x14:cfRule type="containsText" priority="92" operator="containsText" id="{FD0DE841-7A79-4200-88F2-9358D3FB5F5D}">
            <xm:f>NOT(ISERROR(SEARCH("-",L79)))</xm:f>
            <xm:f>"-"</xm:f>
            <x14:dxf/>
          </x14:cfRule>
          <xm:sqref>L79:L84</xm:sqref>
        </x14:conditionalFormatting>
        <x14:conditionalFormatting xmlns:xm="http://schemas.microsoft.com/office/excel/2006/main">
          <x14:cfRule type="containsText" priority="91" operator="containsText" id="{7FFB17C1-F22F-4D2A-A882-41BC4054559F}">
            <xm:f>NOT(ISERROR(SEARCH("-",R79)))</xm:f>
            <xm:f>"-"</xm:f>
            <x14:dxf/>
          </x14:cfRule>
          <xm:sqref>R79:R84</xm:sqref>
        </x14:conditionalFormatting>
        <x14:conditionalFormatting xmlns:xm="http://schemas.microsoft.com/office/excel/2006/main">
          <x14:cfRule type="containsText" priority="89" operator="containsText" id="{FFB91960-77F0-459E-90E4-D41EF8001C08}">
            <xm:f>NOT(ISERROR(SEARCH("-",E85)))</xm:f>
            <xm:f>"-"</xm:f>
            <x14:dxf/>
          </x14:cfRule>
          <xm:sqref>E85:F90 H85:K90 O85:P90 S85:U90 W85:W90</xm:sqref>
        </x14:conditionalFormatting>
        <x14:conditionalFormatting xmlns:xm="http://schemas.microsoft.com/office/excel/2006/main">
          <x14:cfRule type="containsText" priority="87" operator="containsText" id="{2EA56443-EA59-4A4D-9FB8-28D00C87C9CF}">
            <xm:f>NOT(ISERROR(SEARCH("-",G85)))</xm:f>
            <xm:f>"-"</xm:f>
            <x14:dxf/>
          </x14:cfRule>
          <xm:sqref>G85:G90</xm:sqref>
        </x14:conditionalFormatting>
        <x14:conditionalFormatting xmlns:xm="http://schemas.microsoft.com/office/excel/2006/main">
          <x14:cfRule type="containsText" priority="86" operator="containsText" id="{7CB48BCF-5A12-4C53-A063-C12B82FD30D3}">
            <xm:f>NOT(ISERROR(SEARCH("-",V85)))</xm:f>
            <xm:f>"-"</xm:f>
            <x14:dxf/>
          </x14:cfRule>
          <xm:sqref>V85:V90</xm:sqref>
        </x14:conditionalFormatting>
        <x14:conditionalFormatting xmlns:xm="http://schemas.microsoft.com/office/excel/2006/main">
          <x14:cfRule type="containsText" priority="84" operator="containsText" id="{37AF020E-DD28-4D76-A365-205836F65785}">
            <xm:f>NOT(ISERROR(SEARCH("-",M85)))</xm:f>
            <xm:f>"-"</xm:f>
            <x14:dxf/>
          </x14:cfRule>
          <xm:sqref>M85:M90</xm:sqref>
        </x14:conditionalFormatting>
        <x14:conditionalFormatting xmlns:xm="http://schemas.microsoft.com/office/excel/2006/main">
          <x14:cfRule type="containsText" priority="83" operator="containsText" id="{4CB37F66-744D-4B25-8EC6-62189441B3C3}">
            <xm:f>NOT(ISERROR(SEARCH("-",L85)))</xm:f>
            <xm:f>"-"</xm:f>
            <x14:dxf/>
          </x14:cfRule>
          <xm:sqref>L85:L90</xm:sqref>
        </x14:conditionalFormatting>
        <x14:conditionalFormatting xmlns:xm="http://schemas.microsoft.com/office/excel/2006/main">
          <x14:cfRule type="containsText" priority="81" operator="containsText" id="{37F99DC1-64A4-4751-BA9E-1168AF00196D}">
            <xm:f>NOT(ISERROR(SEARCH("-",Q85)))</xm:f>
            <xm:f>"-"</xm:f>
            <x14:dxf/>
          </x14:cfRule>
          <xm:sqref>Q85:Q90</xm:sqref>
        </x14:conditionalFormatting>
        <x14:conditionalFormatting xmlns:xm="http://schemas.microsoft.com/office/excel/2006/main">
          <x14:cfRule type="containsText" priority="79" operator="containsText" id="{273A8D22-5A48-4CE9-ADEF-5C1702E1D0E1}">
            <xm:f>NOT(ISERROR(SEARCH("-",X91)))</xm:f>
            <xm:f>"-"</xm:f>
            <x14:dxf/>
          </x14:cfRule>
          <xm:sqref>X91:X96</xm:sqref>
        </x14:conditionalFormatting>
        <x14:conditionalFormatting xmlns:xm="http://schemas.microsoft.com/office/excel/2006/main">
          <x14:cfRule type="containsText" priority="78" operator="containsText" id="{A71FAC9C-7386-4D54-A230-5FA4151E3911}">
            <xm:f>NOT(ISERROR(SEARCH("-",G91)))</xm:f>
            <xm:f>"-"</xm:f>
            <x14:dxf/>
          </x14:cfRule>
          <xm:sqref>G91:G96</xm:sqref>
        </x14:conditionalFormatting>
        <x14:conditionalFormatting xmlns:xm="http://schemas.microsoft.com/office/excel/2006/main">
          <x14:cfRule type="containsText" priority="76" operator="containsText" id="{BB76F68B-FF43-4D4E-9F7B-EBA8216CE233}">
            <xm:f>NOT(ISERROR(SEARCH("-",N91)))</xm:f>
            <xm:f>"-"</xm:f>
            <x14:dxf/>
          </x14:cfRule>
          <xm:sqref>N91:N96</xm:sqref>
        </x14:conditionalFormatting>
        <x14:conditionalFormatting xmlns:xm="http://schemas.microsoft.com/office/excel/2006/main">
          <x14:cfRule type="containsText" priority="75" operator="containsText" id="{2CFD4F22-0B36-4C9C-B6B6-11E309A03ECC}">
            <xm:f>NOT(ISERROR(SEARCH("-",M91)))</xm:f>
            <xm:f>"-"</xm:f>
            <x14:dxf/>
          </x14:cfRule>
          <xm:sqref>M91:M96</xm:sqref>
        </x14:conditionalFormatting>
        <x14:conditionalFormatting xmlns:xm="http://schemas.microsoft.com/office/excel/2006/main">
          <x14:cfRule type="containsText" priority="73" operator="containsText" id="{F5ED4DFF-8F0A-4E67-ABF3-3AC0DFE22997}">
            <xm:f>NOT(ISERROR(SEARCH("-",R91)))</xm:f>
            <xm:f>"-"</xm:f>
            <x14:dxf/>
          </x14:cfRule>
          <xm:sqref>R91:R96</xm:sqref>
        </x14:conditionalFormatting>
        <x14:conditionalFormatting xmlns:xm="http://schemas.microsoft.com/office/excel/2006/main">
          <x14:cfRule type="containsText" priority="72" operator="containsText" id="{05C325C0-9EAE-450E-B8C8-DDA9A99D0F5A}">
            <xm:f>NOT(ISERROR(SEARCH("-",Q91)))</xm:f>
            <xm:f>"-"</xm:f>
            <x14:dxf/>
          </x14:cfRule>
          <xm:sqref>Q91:Q96</xm:sqref>
        </x14:conditionalFormatting>
        <x14:conditionalFormatting xmlns:xm="http://schemas.microsoft.com/office/excel/2006/main">
          <x14:cfRule type="containsText" priority="71" operator="containsText" id="{CE83744F-CEBE-4BAC-A519-B0B5C7743845}">
            <xm:f>NOT(ISERROR(SEARCH("-",E97)))</xm:f>
            <xm:f>"-"</xm:f>
            <x14:dxf/>
          </x14:cfRule>
          <xm:sqref>E97:F101 H97:K101 O97:P101 S97:U101 W97:W101</xm:sqref>
        </x14:conditionalFormatting>
        <x14:conditionalFormatting xmlns:xm="http://schemas.microsoft.com/office/excel/2006/main">
          <x14:cfRule type="containsText" priority="70" operator="containsText" id="{7FF62392-0795-490E-97B5-30B76F538F0D}">
            <xm:f>NOT(ISERROR(SEARCH("-",X97)))</xm:f>
            <xm:f>"-"</xm:f>
            <x14:dxf/>
          </x14:cfRule>
          <xm:sqref>X97:X101</xm:sqref>
        </x14:conditionalFormatting>
        <x14:conditionalFormatting xmlns:xm="http://schemas.microsoft.com/office/excel/2006/main">
          <x14:cfRule type="containsText" priority="68" operator="containsText" id="{DCE2460B-5B79-41C5-9A5B-FE003EA1ADB7}">
            <xm:f>NOT(ISERROR(SEARCH("-",V97)))</xm:f>
            <xm:f>"-"</xm:f>
            <x14:dxf/>
          </x14:cfRule>
          <xm:sqref>V97:V101</xm:sqref>
        </x14:conditionalFormatting>
        <x14:conditionalFormatting xmlns:xm="http://schemas.microsoft.com/office/excel/2006/main">
          <x14:cfRule type="containsText" priority="67" operator="containsText" id="{3ED21888-FDD2-4279-A0EA-B7A27BEACCB5}">
            <xm:f>NOT(ISERROR(SEARCH("-",N97)))</xm:f>
            <xm:f>"-"</xm:f>
            <x14:dxf/>
          </x14:cfRule>
          <xm:sqref>N97:N101</xm:sqref>
        </x14:conditionalFormatting>
        <x14:conditionalFormatting xmlns:xm="http://schemas.microsoft.com/office/excel/2006/main">
          <x14:cfRule type="containsText" priority="65" operator="containsText" id="{D9318445-2DDD-49F9-AC59-9C499419A24E}">
            <xm:f>NOT(ISERROR(SEARCH("-",L97)))</xm:f>
            <xm:f>"-"</xm:f>
            <x14:dxf/>
          </x14:cfRule>
          <xm:sqref>L97:L101</xm:sqref>
        </x14:conditionalFormatting>
        <x14:conditionalFormatting xmlns:xm="http://schemas.microsoft.com/office/excel/2006/main">
          <x14:cfRule type="containsText" priority="64" operator="containsText" id="{E1311A4A-3075-47C2-8B1E-9B13A7CAA8B3}">
            <xm:f>NOT(ISERROR(SEARCH("-",R97)))</xm:f>
            <xm:f>"-"</xm:f>
            <x14:dxf/>
          </x14:cfRule>
          <xm:sqref>R97:R101</xm:sqref>
        </x14:conditionalFormatting>
        <x14:conditionalFormatting xmlns:xm="http://schemas.microsoft.com/office/excel/2006/main">
          <x14:cfRule type="containsText" priority="40" operator="containsText" id="{DDF6E014-54E7-4FC4-A5DD-242F78D050FF}">
            <xm:f>NOT(ISERROR(SEARCH("-",M102)))</xm:f>
            <xm:f>"-"</xm:f>
            <x14:dxf/>
          </x14:cfRule>
          <xm:sqref>M102</xm:sqref>
        </x14:conditionalFormatting>
        <x14:conditionalFormatting xmlns:xm="http://schemas.microsoft.com/office/excel/2006/main">
          <x14:cfRule type="containsText" priority="37" operator="containsText" id="{9C686418-99FB-4C90-86BF-6F32AF2CC2FB}">
            <xm:f>NOT(ISERROR(SEARCH("-",A61)))</xm:f>
            <xm:f>"-"</xm:f>
            <x14:dxf/>
          </x14:cfRule>
          <xm:sqref>A61:A65</xm:sqref>
        </x14:conditionalFormatting>
        <x14:conditionalFormatting xmlns:xm="http://schemas.microsoft.com/office/excel/2006/main">
          <x14:cfRule type="containsText" priority="36" operator="containsText" id="{C5C04EB9-2686-4222-A518-F1502C7B80E3}">
            <xm:f>NOT(ISERROR(SEARCH("-",A66)))</xm:f>
            <xm:f>"-"</xm:f>
            <x14:dxf/>
          </x14:cfRule>
          <xm:sqref>A66</xm:sqref>
        </x14:conditionalFormatting>
        <x14:conditionalFormatting xmlns:xm="http://schemas.microsoft.com/office/excel/2006/main">
          <x14:cfRule type="containsText" priority="35" operator="containsText" id="{66C34717-9DBE-44E1-A8D3-EDBA24EC52EA}">
            <xm:f>NOT(ISERROR(SEARCH("-",D61)))</xm:f>
            <xm:f>"-"</xm:f>
            <x14:dxf/>
          </x14:cfRule>
          <xm:sqref>D61:D66</xm:sqref>
        </x14:conditionalFormatting>
        <x14:conditionalFormatting xmlns:xm="http://schemas.microsoft.com/office/excel/2006/main">
          <x14:cfRule type="containsText" priority="34" operator="containsText" id="{CED672E7-D7EB-4CA4-951D-5DB2F8C40C24}">
            <xm:f>NOT(ISERROR(SEARCH("-",AA61)))</xm:f>
            <xm:f>"-"</xm:f>
            <x14:dxf/>
          </x14:cfRule>
          <xm:sqref>AA61:AA65</xm:sqref>
        </x14:conditionalFormatting>
        <x14:conditionalFormatting xmlns:xm="http://schemas.microsoft.com/office/excel/2006/main">
          <x14:cfRule type="containsText" priority="26" operator="containsText" id="{3053F3C4-58D1-4855-9D5B-6AD84D87E6F6}">
            <xm:f>NOT(ISERROR(SEARCH("-",AA102)))</xm:f>
            <xm:f>"-"</xm:f>
            <x14:dxf/>
          </x14:cfRule>
          <xm:sqref>AA102</xm:sqref>
        </x14:conditionalFormatting>
        <x14:conditionalFormatting xmlns:xm="http://schemas.microsoft.com/office/excel/2006/main">
          <x14:cfRule type="containsText" priority="29" operator="containsText" id="{F8C10FB6-040A-4225-891D-32822EA9E27C}">
            <xm:f>NOT(ISERROR(SEARCH("-",AA85)))</xm:f>
            <xm:f>"-"</xm:f>
            <x14:dxf/>
          </x14:cfRule>
          <xm:sqref>AA85:AA90</xm:sqref>
        </x14:conditionalFormatting>
        <x14:conditionalFormatting xmlns:xm="http://schemas.microsoft.com/office/excel/2006/main">
          <x14:cfRule type="containsText" priority="33" operator="containsText" id="{2EA9CB54-C29F-4A01-BC04-C199C5F432D8}">
            <xm:f>NOT(ISERROR(SEARCH("-",AA67)))</xm:f>
            <xm:f>"-"</xm:f>
            <x14:dxf/>
          </x14:cfRule>
          <xm:sqref>AA67:AA72</xm:sqref>
        </x14:conditionalFormatting>
        <x14:conditionalFormatting xmlns:xm="http://schemas.microsoft.com/office/excel/2006/main">
          <x14:cfRule type="containsText" priority="32" operator="containsText" id="{FF206D03-62B9-4463-8F92-E4B55C45DFB5}">
            <xm:f>NOT(ISERROR(SEARCH("-",AA66)))</xm:f>
            <xm:f>"-"</xm:f>
            <x14:dxf/>
          </x14:cfRule>
          <xm:sqref>AA66</xm:sqref>
        </x14:conditionalFormatting>
        <x14:conditionalFormatting xmlns:xm="http://schemas.microsoft.com/office/excel/2006/main">
          <x14:cfRule type="containsText" priority="31" operator="containsText" id="{F97862BC-CCD0-4EFD-9CD4-E22DC5ADE004}">
            <xm:f>NOT(ISERROR(SEARCH("-",AA73)))</xm:f>
            <xm:f>"-"</xm:f>
            <x14:dxf/>
          </x14:cfRule>
          <xm:sqref>AA73:AA78</xm:sqref>
        </x14:conditionalFormatting>
        <x14:conditionalFormatting xmlns:xm="http://schemas.microsoft.com/office/excel/2006/main">
          <x14:cfRule type="containsText" priority="30" operator="containsText" id="{858FE87E-3A7D-4BDC-A314-99CF88975E98}">
            <xm:f>NOT(ISERROR(SEARCH("-",AA79)))</xm:f>
            <xm:f>"-"</xm:f>
            <x14:dxf/>
          </x14:cfRule>
          <xm:sqref>AA79:AA84</xm:sqref>
        </x14:conditionalFormatting>
        <x14:conditionalFormatting xmlns:xm="http://schemas.microsoft.com/office/excel/2006/main">
          <x14:cfRule type="containsText" priority="28" operator="containsText" id="{2FC9B9C2-FE85-494F-8C01-07C6349FC634}">
            <xm:f>NOT(ISERROR(SEARCH("-",AA91)))</xm:f>
            <xm:f>"-"</xm:f>
            <x14:dxf/>
          </x14:cfRule>
          <xm:sqref>AA91:AA96</xm:sqref>
        </x14:conditionalFormatting>
        <x14:conditionalFormatting xmlns:xm="http://schemas.microsoft.com/office/excel/2006/main">
          <x14:cfRule type="containsText" priority="27" operator="containsText" id="{60836080-4805-4325-AD73-D5B7D2995E6B}">
            <xm:f>NOT(ISERROR(SEARCH("-",AA97)))</xm:f>
            <xm:f>"-"</xm:f>
            <x14:dxf/>
          </x14:cfRule>
          <xm:sqref>AA97:AA101</xm:sqref>
        </x14:conditionalFormatting>
        <x14:conditionalFormatting xmlns:xm="http://schemas.microsoft.com/office/excel/2006/main">
          <x14:cfRule type="containsText" priority="22" operator="containsText" id="{C5273D50-AADD-4098-B601-17CF1B1F48F9}">
            <xm:f>NOT(ISERROR(SEARCH("-",Y61)))</xm:f>
            <xm:f>"-"</xm:f>
            <x14:dxf/>
          </x14:cfRule>
          <xm:sqref>Y61:Y65 Z63:Z65</xm:sqref>
        </x14:conditionalFormatting>
        <x14:conditionalFormatting xmlns:xm="http://schemas.microsoft.com/office/excel/2006/main">
          <x14:cfRule type="containsText" priority="14" operator="containsText" id="{BD45A2A1-94C6-4716-965B-5FBB5E5C377B}">
            <xm:f>NOT(ISERROR(SEARCH("-",Y102)))</xm:f>
            <xm:f>"-"</xm:f>
            <x14:dxf/>
          </x14:cfRule>
          <xm:sqref>Y102:Z102</xm:sqref>
        </x14:conditionalFormatting>
        <x14:conditionalFormatting xmlns:xm="http://schemas.microsoft.com/office/excel/2006/main">
          <x14:cfRule type="containsText" priority="17" operator="containsText" id="{530400BD-CB2C-4649-8386-46BB6BC4F11B}">
            <xm:f>NOT(ISERROR(SEARCH("-",Y85)))</xm:f>
            <xm:f>"-"</xm:f>
            <x14:dxf/>
          </x14:cfRule>
          <xm:sqref>Y85:Z90</xm:sqref>
        </x14:conditionalFormatting>
        <x14:conditionalFormatting xmlns:xm="http://schemas.microsoft.com/office/excel/2006/main">
          <x14:cfRule type="containsText" priority="21" operator="containsText" id="{85F27D14-32E2-4E36-A494-BA26E6D2C249}">
            <xm:f>NOT(ISERROR(SEARCH("-",Y67)))</xm:f>
            <xm:f>"-"</xm:f>
            <x14:dxf/>
          </x14:cfRule>
          <xm:sqref>Y67:Y72 Z67:Z69 Z72</xm:sqref>
        </x14:conditionalFormatting>
        <x14:conditionalFormatting xmlns:xm="http://schemas.microsoft.com/office/excel/2006/main">
          <x14:cfRule type="containsText" priority="20" operator="containsText" id="{FAA7B7A2-DAB2-4598-AE51-2B0B3D5257DE}">
            <xm:f>NOT(ISERROR(SEARCH("-",Y66)))</xm:f>
            <xm:f>"-"</xm:f>
            <x14:dxf/>
          </x14:cfRule>
          <xm:sqref>Y66:Z66</xm:sqref>
        </x14:conditionalFormatting>
        <x14:conditionalFormatting xmlns:xm="http://schemas.microsoft.com/office/excel/2006/main">
          <x14:cfRule type="containsText" priority="19" operator="containsText" id="{89F33735-C5E2-41E0-9AA0-53A1F8D263F1}">
            <xm:f>NOT(ISERROR(SEARCH("-",Y73)))</xm:f>
            <xm:f>"-"</xm:f>
            <x14:dxf/>
          </x14:cfRule>
          <xm:sqref>Y73:Z78</xm:sqref>
        </x14:conditionalFormatting>
        <x14:conditionalFormatting xmlns:xm="http://schemas.microsoft.com/office/excel/2006/main">
          <x14:cfRule type="containsText" priority="18" operator="containsText" id="{287771AF-5221-434E-94C1-B79E8EB842B9}">
            <xm:f>NOT(ISERROR(SEARCH("-",Y79)))</xm:f>
            <xm:f>"-"</xm:f>
            <x14:dxf/>
          </x14:cfRule>
          <xm:sqref>Y79:Y84 Z79:Z83</xm:sqref>
        </x14:conditionalFormatting>
        <x14:conditionalFormatting xmlns:xm="http://schemas.microsoft.com/office/excel/2006/main">
          <x14:cfRule type="containsText" priority="16" operator="containsText" id="{E7E95EE0-D4A6-403F-B7AC-E0CB59073948}">
            <xm:f>NOT(ISERROR(SEARCH("-",Y91)))</xm:f>
            <xm:f>"-"</xm:f>
            <x14:dxf/>
          </x14:cfRule>
          <xm:sqref>Y91:Y96 Z91:Z94 Z96</xm:sqref>
        </x14:conditionalFormatting>
        <x14:conditionalFormatting xmlns:xm="http://schemas.microsoft.com/office/excel/2006/main">
          <x14:cfRule type="containsText" priority="15" operator="containsText" id="{E2DD7C6A-9961-416B-BC5A-6DF5BB97A6F8}">
            <xm:f>NOT(ISERROR(SEARCH("-",Y97)))</xm:f>
            <xm:f>"-"</xm:f>
            <x14:dxf/>
          </x14:cfRule>
          <xm:sqref>Y97:Z101</xm:sqref>
        </x14:conditionalFormatting>
        <x14:conditionalFormatting xmlns:xm="http://schemas.microsoft.com/office/excel/2006/main">
          <x14:cfRule type="containsText" priority="12" operator="containsText" id="{DB187AEA-7FCB-4A87-979B-706A708A4E54}">
            <xm:f>NOT(ISERROR(SEARCH("-",Z61)))</xm:f>
            <xm:f>"-"</xm:f>
            <x14:dxf/>
          </x14:cfRule>
          <xm:sqref>Z61:Z62</xm:sqref>
        </x14:conditionalFormatting>
        <x14:conditionalFormatting xmlns:xm="http://schemas.microsoft.com/office/excel/2006/main">
          <x14:cfRule type="containsText" priority="11" operator="containsText" id="{FAC8143A-1AD9-4BF8-A62E-C9332232F5B0}">
            <xm:f>NOT(ISERROR(SEARCH("-",Z70)))</xm:f>
            <xm:f>"-"</xm:f>
            <x14:dxf/>
          </x14:cfRule>
          <xm:sqref>Z70:Z71</xm:sqref>
        </x14:conditionalFormatting>
        <x14:conditionalFormatting xmlns:xm="http://schemas.microsoft.com/office/excel/2006/main">
          <x14:cfRule type="containsText" priority="8" operator="containsText" id="{ECD6FD64-FAEE-401E-981E-C99881E1AEEA}">
            <xm:f>NOT(ISERROR(SEARCH("-",Z84)))</xm:f>
            <xm:f>"-"</xm:f>
            <x14:dxf/>
          </x14:cfRule>
          <xm:sqref>Z84</xm:sqref>
        </x14:conditionalFormatting>
        <x14:conditionalFormatting xmlns:xm="http://schemas.microsoft.com/office/excel/2006/main">
          <x14:cfRule type="containsText" priority="6" operator="containsText" id="{DE0D54A1-D4BD-441D-B937-C181954942F6}">
            <xm:f>NOT(ISERROR(SEARCH("-",Z95)))</xm:f>
            <xm:f>"-"</xm:f>
            <x14:dxf/>
          </x14:cfRule>
          <xm:sqref>Z95</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9"/>
  <sheetViews>
    <sheetView showGridLines="0" zoomScaleNormal="100" zoomScaleSheetLayoutView="100" workbookViewId="0">
      <selection activeCell="J13" sqref="J13"/>
    </sheetView>
  </sheetViews>
  <sheetFormatPr defaultRowHeight="12.5"/>
  <cols>
    <col min="1" max="1" width="17.54296875" customWidth="1"/>
    <col min="2" max="9" width="11.1796875" customWidth="1"/>
  </cols>
  <sheetData>
    <row r="1" spans="1:9" s="277" customFormat="1" ht="41.5" customHeight="1">
      <c r="A1" s="596" t="s">
        <v>188</v>
      </c>
      <c r="B1" s="597"/>
      <c r="C1" s="597"/>
      <c r="D1" s="597"/>
      <c r="E1" s="597"/>
      <c r="F1" s="597"/>
      <c r="G1" s="597"/>
      <c r="H1" s="597"/>
      <c r="I1" s="407"/>
    </row>
    <row r="2" spans="1:9">
      <c r="I2" s="103"/>
    </row>
    <row r="3" spans="1:9" ht="18" customHeight="1">
      <c r="A3" s="575" t="s">
        <v>135</v>
      </c>
      <c r="B3" s="576"/>
      <c r="C3" s="576"/>
      <c r="D3" s="576"/>
      <c r="E3" s="576"/>
      <c r="F3" s="576"/>
      <c r="G3" s="576"/>
      <c r="H3" s="576"/>
    </row>
    <row r="5" spans="1:9" ht="18" customHeight="1">
      <c r="A5" s="705" t="s">
        <v>134</v>
      </c>
      <c r="B5" s="706"/>
      <c r="C5" s="706"/>
      <c r="D5" s="706"/>
      <c r="E5" s="706"/>
      <c r="F5" s="706"/>
      <c r="G5" s="706"/>
      <c r="H5" s="706"/>
    </row>
    <row r="6" spans="1:9">
      <c r="A6" s="428"/>
    </row>
    <row r="7" spans="1:9" ht="18.75" customHeight="1">
      <c r="A7" s="429" t="s">
        <v>99</v>
      </c>
      <c r="B7" s="499"/>
      <c r="C7" s="499"/>
      <c r="D7" s="499"/>
      <c r="E7" s="499"/>
      <c r="F7" s="499"/>
      <c r="G7" s="499"/>
      <c r="H7" s="498"/>
    </row>
    <row r="8" spans="1:9" ht="96.75" customHeight="1">
      <c r="A8" s="427"/>
      <c r="B8" s="707" t="s">
        <v>194</v>
      </c>
      <c r="C8" s="707"/>
      <c r="D8" s="707"/>
      <c r="E8" s="707"/>
      <c r="F8" s="707"/>
      <c r="G8" s="707"/>
      <c r="H8" s="708"/>
    </row>
    <row r="9" spans="1:9">
      <c r="A9" s="103"/>
      <c r="B9" s="103"/>
      <c r="C9" s="103"/>
      <c r="D9" s="103"/>
      <c r="E9" s="103"/>
      <c r="F9" s="103"/>
      <c r="G9" s="103"/>
      <c r="H9" s="103"/>
    </row>
  </sheetData>
  <mergeCells count="4">
    <mergeCell ref="A1:H1"/>
    <mergeCell ref="A3:H3"/>
    <mergeCell ref="A5:H5"/>
    <mergeCell ref="B8:H8"/>
  </mergeCells>
  <phoneticPr fontId="0" type="noConversion"/>
  <hyperlinks>
    <hyperlink ref="B8:H8" r:id="rId1" display="VISUALITZAR"/>
  </hyperlinks>
  <printOptions horizontalCentered="1"/>
  <pageMargins left="0.19685039370078741" right="0.19685039370078741" top="0.47244094488188981" bottom="0.98425196850393704" header="0" footer="0"/>
  <pageSetup paperSize="9" scale="89" orientation="portrait" verticalDpi="1200" r:id="rId2"/>
  <headerFooter alignWithMargins="0"/>
  <colBreaks count="1" manualBreakCount="1">
    <brk id="9" max="104857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92"/>
  <sheetViews>
    <sheetView view="pageBreakPreview" zoomScale="60" zoomScaleNormal="100" workbookViewId="0">
      <selection activeCell="G18" sqref="G18"/>
    </sheetView>
  </sheetViews>
  <sheetFormatPr defaultRowHeight="15.5"/>
  <cols>
    <col min="1" max="1" width="3.54296875" customWidth="1"/>
    <col min="2" max="2" width="16.81640625" customWidth="1"/>
    <col min="3" max="7" width="13.54296875" customWidth="1"/>
    <col min="8" max="8" width="11.81640625" customWidth="1"/>
    <col min="9" max="10" width="14.81640625" bestFit="1" customWidth="1"/>
    <col min="11" max="11" width="14.54296875" bestFit="1" customWidth="1"/>
    <col min="12" max="12" width="11.453125" bestFit="1" customWidth="1"/>
    <col min="13" max="13" width="4.1796875" style="108" customWidth="1"/>
  </cols>
  <sheetData>
    <row r="1" spans="2:12" ht="61.5" customHeight="1">
      <c r="B1" s="582" t="s">
        <v>180</v>
      </c>
      <c r="C1" s="583"/>
      <c r="D1" s="583"/>
      <c r="E1" s="583"/>
      <c r="F1" s="583"/>
      <c r="G1" s="583"/>
      <c r="H1" s="583"/>
      <c r="I1" s="583"/>
      <c r="J1" s="583"/>
      <c r="K1" s="583"/>
      <c r="L1" s="165" t="s">
        <v>108</v>
      </c>
    </row>
    <row r="3" spans="2:12" ht="18" customHeight="1">
      <c r="B3" s="587" t="s">
        <v>166</v>
      </c>
      <c r="C3" s="588"/>
      <c r="D3" s="588"/>
      <c r="E3" s="588"/>
      <c r="F3" s="588"/>
      <c r="G3" s="589"/>
    </row>
    <row r="4" spans="2:12" ht="18" customHeight="1">
      <c r="B4" s="590"/>
      <c r="C4" s="591"/>
      <c r="D4" s="591"/>
      <c r="E4" s="591"/>
      <c r="F4" s="591"/>
      <c r="G4" s="592"/>
    </row>
    <row r="5" spans="2:12" ht="64.5" customHeight="1">
      <c r="B5" s="67" t="s">
        <v>48</v>
      </c>
      <c r="C5" s="11" t="s">
        <v>173</v>
      </c>
      <c r="D5" s="11" t="s">
        <v>172</v>
      </c>
      <c r="E5" s="11" t="s">
        <v>167</v>
      </c>
      <c r="F5" s="11" t="s">
        <v>168</v>
      </c>
      <c r="G5" s="12" t="s">
        <v>49</v>
      </c>
    </row>
    <row r="6" spans="2:12">
      <c r="B6" s="68"/>
      <c r="C6" s="122"/>
      <c r="D6" s="122"/>
      <c r="E6" s="122"/>
      <c r="F6" s="123"/>
      <c r="G6" s="10"/>
    </row>
    <row r="7" spans="2:12" ht="15" customHeight="1">
      <c r="B7" s="257">
        <v>1997</v>
      </c>
      <c r="C7" s="15"/>
      <c r="D7" s="3" t="e">
        <f>Superfícies!#REF!</f>
        <v>#REF!</v>
      </c>
      <c r="E7" s="3"/>
      <c r="F7" s="43"/>
      <c r="G7" s="65"/>
    </row>
    <row r="8" spans="2:12" ht="15" customHeight="1">
      <c r="B8" s="257">
        <v>1998</v>
      </c>
      <c r="C8" s="15"/>
      <c r="D8" s="3" t="e">
        <f>Superfícies!#REF!</f>
        <v>#REF!</v>
      </c>
      <c r="E8" s="3"/>
      <c r="F8" s="43"/>
      <c r="G8" s="65"/>
    </row>
    <row r="9" spans="2:12" ht="15" customHeight="1">
      <c r="B9" s="257">
        <v>1999</v>
      </c>
      <c r="C9" s="15"/>
      <c r="D9" s="3" t="e">
        <f>Superfícies!#REF!</f>
        <v>#REF!</v>
      </c>
      <c r="E9" s="3"/>
      <c r="F9" s="43"/>
      <c r="G9" s="65"/>
    </row>
    <row r="10" spans="2:12" ht="15" customHeight="1">
      <c r="B10" s="257">
        <v>2000</v>
      </c>
      <c r="C10" s="15"/>
      <c r="D10" s="3" t="e">
        <f>Superfícies!#REF!</f>
        <v>#REF!</v>
      </c>
      <c r="E10" s="3"/>
      <c r="F10" s="43"/>
      <c r="G10" s="65"/>
    </row>
    <row r="11" spans="2:12" ht="15" customHeight="1">
      <c r="B11" s="257">
        <v>2001</v>
      </c>
      <c r="C11" s="15"/>
      <c r="D11" s="3" t="e">
        <f>Superfícies!#REF!</f>
        <v>#REF!</v>
      </c>
      <c r="E11" s="3"/>
      <c r="F11" s="43"/>
      <c r="G11" s="65"/>
    </row>
    <row r="12" spans="2:12" ht="15" customHeight="1">
      <c r="B12" s="257">
        <v>2002</v>
      </c>
      <c r="C12" s="15"/>
      <c r="D12" s="3" t="e">
        <f>Superfícies!#REF!</f>
        <v>#REF!</v>
      </c>
      <c r="E12" s="3"/>
      <c r="F12" s="43"/>
      <c r="G12" s="65"/>
    </row>
    <row r="13" spans="2:12" ht="15" customHeight="1">
      <c r="B13" s="257">
        <v>2003</v>
      </c>
      <c r="C13" s="15"/>
      <c r="D13" s="3" t="e">
        <f>Superfícies!#REF!</f>
        <v>#REF!</v>
      </c>
      <c r="E13" s="3"/>
      <c r="F13" s="43"/>
      <c r="G13" s="65"/>
    </row>
    <row r="14" spans="2:12" ht="15" customHeight="1">
      <c r="B14" s="257">
        <v>2004</v>
      </c>
      <c r="C14" s="15"/>
      <c r="D14" s="3" t="e">
        <f>Superfícies!#REF!</f>
        <v>#REF!</v>
      </c>
      <c r="E14" s="3"/>
      <c r="F14" s="43"/>
      <c r="G14" s="65"/>
    </row>
    <row r="15" spans="2:12" ht="15" customHeight="1">
      <c r="B15" s="257">
        <v>2005</v>
      </c>
      <c r="C15" s="15"/>
      <c r="D15" s="3" t="e">
        <f>Superfícies!#REF!</f>
        <v>#REF!</v>
      </c>
      <c r="E15" s="3"/>
      <c r="F15" s="43"/>
      <c r="G15" s="65"/>
    </row>
    <row r="16" spans="2:12" ht="15" customHeight="1">
      <c r="B16" s="258">
        <v>2006</v>
      </c>
      <c r="C16" s="16"/>
      <c r="D16" s="5" t="e">
        <f>Superfícies!#REF!</f>
        <v>#REF!</v>
      </c>
      <c r="E16" s="5"/>
      <c r="F16" s="124"/>
      <c r="G16" s="66"/>
    </row>
    <row r="17" spans="2:12" ht="15" customHeight="1">
      <c r="B17" s="260" t="s">
        <v>171</v>
      </c>
      <c r="C17" s="8"/>
      <c r="D17" s="9"/>
      <c r="E17" s="9"/>
      <c r="F17" s="120"/>
      <c r="G17" s="121"/>
    </row>
    <row r="18" spans="2:12">
      <c r="B18" s="259" t="s">
        <v>170</v>
      </c>
    </row>
    <row r="21" spans="2:12" ht="18">
      <c r="B21" s="587" t="s">
        <v>165</v>
      </c>
      <c r="C21" s="588"/>
      <c r="D21" s="588"/>
      <c r="E21" s="588"/>
      <c r="F21" s="588"/>
      <c r="G21" s="588"/>
      <c r="H21" s="588"/>
      <c r="I21" s="588"/>
      <c r="J21" s="588"/>
      <c r="K21" s="588"/>
      <c r="L21" s="589"/>
    </row>
    <row r="22" spans="2:12" ht="18">
      <c r="B22" s="580"/>
      <c r="C22" s="581"/>
      <c r="D22" s="581"/>
      <c r="E22" s="581"/>
      <c r="F22" s="581"/>
      <c r="G22" s="581"/>
      <c r="H22" s="581"/>
      <c r="I22" s="581"/>
      <c r="J22" s="581"/>
      <c r="K22" s="581"/>
      <c r="L22" s="593"/>
    </row>
    <row r="23" spans="2:12" ht="22.5" customHeight="1">
      <c r="B23" s="248" t="s">
        <v>47</v>
      </c>
      <c r="C23" s="584" t="s">
        <v>169</v>
      </c>
      <c r="D23" s="585"/>
      <c r="E23" s="585"/>
      <c r="F23" s="585"/>
      <c r="G23" s="585"/>
      <c r="H23" s="585"/>
      <c r="I23" s="585"/>
      <c r="J23" s="585"/>
      <c r="K23" s="585"/>
      <c r="L23" s="586"/>
    </row>
    <row r="24" spans="2:12" ht="12.75" customHeight="1">
      <c r="B24" s="249"/>
      <c r="C24" s="252">
        <v>1997</v>
      </c>
      <c r="D24" s="253">
        <v>1998</v>
      </c>
      <c r="E24" s="253">
        <v>1999</v>
      </c>
      <c r="F24" s="253">
        <v>2000</v>
      </c>
      <c r="G24" s="254">
        <v>2001</v>
      </c>
      <c r="H24" s="253">
        <v>2002</v>
      </c>
      <c r="I24" s="253">
        <v>2003</v>
      </c>
      <c r="J24" s="253">
        <v>2004</v>
      </c>
      <c r="K24" s="253">
        <v>2005</v>
      </c>
      <c r="L24" s="253">
        <v>2006</v>
      </c>
    </row>
    <row r="25" spans="2:12">
      <c r="B25" s="255" t="s">
        <v>42</v>
      </c>
      <c r="C25" s="15"/>
      <c r="D25" s="3"/>
      <c r="E25" s="3"/>
      <c r="F25" s="3"/>
      <c r="G25" s="17"/>
      <c r="H25" s="3"/>
      <c r="I25" s="3"/>
      <c r="J25" s="3"/>
      <c r="K25" s="3"/>
      <c r="L25" s="4"/>
    </row>
    <row r="26" spans="2:12">
      <c r="B26" s="255" t="s">
        <v>43</v>
      </c>
      <c r="C26" s="15"/>
      <c r="D26" s="3"/>
      <c r="E26" s="3"/>
      <c r="F26" s="3"/>
      <c r="G26" s="17"/>
      <c r="H26" s="3"/>
      <c r="I26" s="3"/>
      <c r="J26" s="3"/>
      <c r="K26" s="3"/>
      <c r="L26" s="4"/>
    </row>
    <row r="27" spans="2:12">
      <c r="B27" s="255" t="s">
        <v>44</v>
      </c>
      <c r="C27" s="15"/>
      <c r="D27" s="3"/>
      <c r="E27" s="3"/>
      <c r="F27" s="3"/>
      <c r="G27" s="17"/>
      <c r="H27" s="3"/>
      <c r="I27" s="3"/>
      <c r="J27" s="3"/>
      <c r="K27" s="3"/>
      <c r="L27" s="4"/>
    </row>
    <row r="28" spans="2:12">
      <c r="B28" s="256" t="s">
        <v>45</v>
      </c>
      <c r="C28" s="16"/>
      <c r="D28" s="5"/>
      <c r="E28" s="5"/>
      <c r="F28" s="5"/>
      <c r="G28" s="18"/>
      <c r="H28" s="5"/>
      <c r="I28" s="5"/>
      <c r="J28" s="5"/>
      <c r="K28" s="5"/>
      <c r="L28" s="6"/>
    </row>
    <row r="29" spans="2:12" ht="12" customHeight="1">
      <c r="B29" s="250"/>
      <c r="C29" s="15"/>
      <c r="D29" s="3"/>
      <c r="E29" s="3"/>
      <c r="F29" s="3"/>
      <c r="G29" s="17"/>
      <c r="H29" s="19"/>
      <c r="I29" s="14"/>
      <c r="J29" s="14"/>
      <c r="K29" s="14"/>
      <c r="L29" s="14"/>
    </row>
    <row r="30" spans="2:12" ht="12" customHeight="1">
      <c r="B30" s="251" t="s">
        <v>46</v>
      </c>
      <c r="C30" s="13">
        <f>SUM(C25:C28)</f>
        <v>0</v>
      </c>
      <c r="D30" s="13">
        <f t="shared" ref="D30:L30" si="0">SUM(D25:D28)</f>
        <v>0</v>
      </c>
      <c r="E30" s="13">
        <f t="shared" si="0"/>
        <v>0</v>
      </c>
      <c r="F30" s="13">
        <f t="shared" si="0"/>
        <v>0</v>
      </c>
      <c r="G30" s="13">
        <f t="shared" si="0"/>
        <v>0</v>
      </c>
      <c r="H30" s="13">
        <f t="shared" si="0"/>
        <v>0</v>
      </c>
      <c r="I30" s="13">
        <f t="shared" si="0"/>
        <v>0</v>
      </c>
      <c r="J30" s="13">
        <f t="shared" si="0"/>
        <v>0</v>
      </c>
      <c r="K30" s="13">
        <f t="shared" si="0"/>
        <v>0</v>
      </c>
      <c r="L30" s="13">
        <f t="shared" si="0"/>
        <v>0</v>
      </c>
    </row>
    <row r="31" spans="2:12" ht="15" customHeight="1">
      <c r="B31" s="260" t="s">
        <v>174</v>
      </c>
    </row>
    <row r="32" spans="2:12" ht="15" customHeight="1"/>
    <row r="33" ht="15" customHeight="1"/>
    <row r="91" spans="2:2">
      <c r="B91" s="260" t="s">
        <v>174</v>
      </c>
    </row>
    <row r="92" spans="2:2" ht="16.5" customHeight="1"/>
  </sheetData>
  <mergeCells count="6">
    <mergeCell ref="B1:K1"/>
    <mergeCell ref="C23:L23"/>
    <mergeCell ref="B3:G3"/>
    <mergeCell ref="B4:G4"/>
    <mergeCell ref="B21:L21"/>
    <mergeCell ref="B22:L22"/>
  </mergeCells>
  <phoneticPr fontId="0" type="noConversion"/>
  <hyperlinks>
    <hyperlink ref="L1" location="índex!_Toc167271766" display="    índex"/>
  </hyperlinks>
  <pageMargins left="0.75" right="0.75" top="1" bottom="1" header="0" footer="0"/>
  <pageSetup paperSize="9" scale="65" orientation="portrait" verticalDpi="1200" r:id="rId1"/>
  <headerFooter alignWithMargins="0"/>
  <rowBreaks count="1" manualBreakCount="1">
    <brk id="52" max="1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
  <sheetViews>
    <sheetView showGridLines="0" zoomScaleNormal="100" zoomScaleSheetLayoutView="100" workbookViewId="0">
      <selection activeCell="A3" sqref="A3:L3"/>
    </sheetView>
  </sheetViews>
  <sheetFormatPr defaultRowHeight="12.5"/>
  <sheetData>
    <row r="1" spans="1:12" ht="35.25" customHeight="1">
      <c r="A1" s="596" t="s">
        <v>220</v>
      </c>
      <c r="B1" s="597"/>
      <c r="C1" s="597"/>
      <c r="D1" s="597"/>
      <c r="E1" s="597"/>
      <c r="F1" s="597"/>
      <c r="G1" s="597"/>
      <c r="H1" s="597"/>
      <c r="I1" s="597"/>
      <c r="J1" s="597"/>
      <c r="K1" s="597"/>
      <c r="L1" s="597"/>
    </row>
    <row r="3" spans="1:12" ht="18">
      <c r="A3" s="594" t="s">
        <v>308</v>
      </c>
      <c r="B3" s="595"/>
      <c r="C3" s="595"/>
      <c r="D3" s="595"/>
      <c r="E3" s="595"/>
      <c r="F3" s="595"/>
      <c r="G3" s="595"/>
      <c r="H3" s="595"/>
      <c r="I3" s="595"/>
      <c r="J3" s="595"/>
      <c r="K3" s="595"/>
      <c r="L3" s="595"/>
    </row>
    <row r="4" spans="1:12">
      <c r="A4" s="296"/>
    </row>
  </sheetData>
  <mergeCells count="2">
    <mergeCell ref="A3:L3"/>
    <mergeCell ref="A1:L1"/>
  </mergeCells>
  <pageMargins left="0.7" right="0.7" top="0.75" bottom="0.75" header="0.3" footer="0.3"/>
  <pageSetup paperSize="9" scale="8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126"/>
  <sheetViews>
    <sheetView showGridLines="0" zoomScale="70" zoomScaleNormal="70" zoomScaleSheetLayoutView="80" workbookViewId="0">
      <selection activeCell="AA33" sqref="AA33"/>
    </sheetView>
  </sheetViews>
  <sheetFormatPr defaultColWidth="9.1796875" defaultRowHeight="12.5"/>
  <cols>
    <col min="1" max="1" width="20.54296875" style="320" customWidth="1"/>
    <col min="2" max="2" width="11.1796875" style="320" hidden="1" customWidth="1"/>
    <col min="3" max="3" width="5.81640625" style="320" hidden="1" customWidth="1"/>
    <col min="4" max="4" width="11.1796875" style="320" bestFit="1" customWidth="1"/>
    <col min="5" max="5" width="13.54296875" style="320" bestFit="1" customWidth="1"/>
    <col min="6" max="7" width="11.1796875" style="320" bestFit="1" customWidth="1"/>
    <col min="8" max="8" width="13.453125" style="320" bestFit="1" customWidth="1"/>
    <col min="9" max="10" width="11.1796875" style="320" bestFit="1" customWidth="1"/>
    <col min="11" max="11" width="11.81640625" style="320" customWidth="1"/>
    <col min="12" max="13" width="10.54296875" style="320" customWidth="1"/>
    <col min="14" max="17" width="11.1796875" style="320" bestFit="1" customWidth="1"/>
    <col min="18" max="18" width="12.54296875" style="320" customWidth="1"/>
    <col min="19" max="19" width="12.81640625" style="320" customWidth="1"/>
    <col min="20" max="20" width="14.453125" style="320" customWidth="1"/>
    <col min="21" max="21" width="13" style="320" customWidth="1"/>
    <col min="22" max="22" width="14" style="320" customWidth="1"/>
    <col min="23" max="23" width="11.1796875" style="320" customWidth="1"/>
    <col min="24" max="24" width="12.26953125" style="320" customWidth="1"/>
    <col min="25" max="25" width="11.26953125" style="320" customWidth="1"/>
    <col min="26" max="26" width="13.7265625" style="320" customWidth="1"/>
    <col min="27" max="27" width="20.26953125" style="320" customWidth="1"/>
    <col min="28" max="16384" width="9.1796875" style="320"/>
  </cols>
  <sheetData>
    <row r="1" spans="1:27" ht="61.5" customHeight="1">
      <c r="A1" s="578" t="s">
        <v>181</v>
      </c>
      <c r="B1" s="579"/>
      <c r="C1" s="579"/>
      <c r="D1" s="579"/>
      <c r="E1" s="579"/>
      <c r="F1" s="579"/>
      <c r="G1" s="579"/>
      <c r="H1" s="579"/>
      <c r="I1" s="579"/>
      <c r="J1" s="579"/>
      <c r="K1" s="579"/>
      <c r="L1" s="579"/>
      <c r="M1" s="579"/>
      <c r="N1" s="579"/>
      <c r="O1" s="579"/>
      <c r="P1" s="579"/>
      <c r="Q1" s="579"/>
      <c r="R1" s="579"/>
      <c r="S1" s="579"/>
      <c r="T1" s="579"/>
      <c r="U1" s="579"/>
      <c r="V1" s="579"/>
      <c r="W1" s="579"/>
      <c r="X1" s="579"/>
      <c r="Y1" s="579"/>
      <c r="Z1" s="579"/>
    </row>
    <row r="3" spans="1:27" ht="18">
      <c r="A3" s="599" t="s">
        <v>146</v>
      </c>
      <c r="B3" s="600"/>
      <c r="C3" s="600"/>
      <c r="D3" s="600"/>
      <c r="E3" s="600"/>
      <c r="F3" s="600"/>
      <c r="G3" s="600"/>
      <c r="H3" s="600"/>
      <c r="I3" s="600"/>
      <c r="J3" s="600"/>
      <c r="K3" s="600"/>
      <c r="L3" s="600"/>
      <c r="M3" s="600"/>
      <c r="N3" s="600"/>
      <c r="O3" s="600"/>
      <c r="P3" s="600"/>
      <c r="Q3" s="600"/>
      <c r="R3" s="600"/>
      <c r="S3" s="600"/>
      <c r="T3" s="600"/>
      <c r="U3" s="600"/>
      <c r="V3" s="600"/>
      <c r="W3" s="600"/>
      <c r="X3" s="600"/>
      <c r="Y3" s="600"/>
      <c r="Z3" s="600"/>
    </row>
    <row r="4" spans="1:27" ht="18">
      <c r="A4" s="531"/>
      <c r="B4" s="532"/>
      <c r="C4" s="532"/>
      <c r="D4" s="532"/>
      <c r="E4" s="532"/>
      <c r="F4" s="532"/>
      <c r="G4" s="532"/>
      <c r="H4" s="532"/>
      <c r="I4" s="532"/>
      <c r="J4" s="532"/>
      <c r="K4" s="532"/>
      <c r="N4" s="532"/>
      <c r="O4" s="532"/>
      <c r="P4" s="532"/>
      <c r="Q4" s="532"/>
      <c r="Z4" s="533"/>
      <c r="AA4" s="533"/>
    </row>
    <row r="5" spans="1:27" ht="16" thickBot="1">
      <c r="A5" s="534" t="s">
        <v>219</v>
      </c>
      <c r="B5" s="598" t="s">
        <v>266</v>
      </c>
      <c r="C5" s="598"/>
      <c r="D5" s="598"/>
      <c r="E5" s="598"/>
      <c r="F5" s="598"/>
      <c r="G5" s="598"/>
      <c r="H5" s="598"/>
      <c r="I5" s="598"/>
      <c r="J5" s="598"/>
      <c r="K5" s="598"/>
      <c r="L5" s="598"/>
      <c r="M5" s="598"/>
      <c r="N5" s="598"/>
      <c r="O5" s="598"/>
      <c r="P5" s="598"/>
      <c r="Q5" s="598"/>
      <c r="R5" s="598"/>
      <c r="S5" s="598"/>
      <c r="T5" s="598"/>
      <c r="U5" s="598"/>
      <c r="V5" s="598"/>
      <c r="W5" s="598"/>
      <c r="X5" s="535"/>
      <c r="Y5" s="535"/>
      <c r="Z5" s="535"/>
      <c r="AA5" s="533"/>
    </row>
    <row r="6" spans="1:27" ht="15" thickTop="1" thickBot="1">
      <c r="A6" s="474"/>
      <c r="B6" s="474">
        <v>1997</v>
      </c>
      <c r="C6" s="474">
        <v>1998</v>
      </c>
      <c r="D6" s="474">
        <v>1999</v>
      </c>
      <c r="E6" s="474">
        <v>2000</v>
      </c>
      <c r="F6" s="474">
        <v>2001</v>
      </c>
      <c r="G6" s="474">
        <v>2002</v>
      </c>
      <c r="H6" s="474">
        <v>2003</v>
      </c>
      <c r="I6" s="474">
        <v>2004</v>
      </c>
      <c r="J6" s="474">
        <v>2005</v>
      </c>
      <c r="K6" s="474">
        <v>2006</v>
      </c>
      <c r="L6" s="474">
        <v>2007</v>
      </c>
      <c r="M6" s="474">
        <f>L6+1</f>
        <v>2008</v>
      </c>
      <c r="N6" s="474">
        <v>2009</v>
      </c>
      <c r="O6" s="474">
        <v>2010</v>
      </c>
      <c r="P6" s="474">
        <v>2011</v>
      </c>
      <c r="Q6" s="474">
        <v>2012</v>
      </c>
      <c r="R6" s="474">
        <v>2013</v>
      </c>
      <c r="S6" s="474">
        <v>2014</v>
      </c>
      <c r="T6" s="474">
        <v>2015</v>
      </c>
      <c r="U6" s="474">
        <v>2016</v>
      </c>
      <c r="V6" s="474">
        <v>2017</v>
      </c>
      <c r="W6" s="474">
        <v>2018</v>
      </c>
      <c r="X6" s="474">
        <v>2019</v>
      </c>
      <c r="Y6" s="474">
        <v>2020</v>
      </c>
      <c r="Z6" s="474">
        <v>2021</v>
      </c>
      <c r="AA6" s="473"/>
    </row>
    <row r="7" spans="1:27" ht="13" thickTop="1">
      <c r="A7" s="536" t="s">
        <v>42</v>
      </c>
      <c r="B7" s="537">
        <v>0</v>
      </c>
      <c r="C7" s="537">
        <v>0</v>
      </c>
      <c r="D7" s="537">
        <v>0</v>
      </c>
      <c r="E7" s="537">
        <v>0</v>
      </c>
      <c r="F7" s="537">
        <v>0</v>
      </c>
      <c r="G7" s="537">
        <v>0</v>
      </c>
      <c r="H7" s="537">
        <v>0</v>
      </c>
      <c r="I7" s="537">
        <v>0</v>
      </c>
      <c r="J7" s="537">
        <v>0</v>
      </c>
      <c r="K7" s="537">
        <v>0</v>
      </c>
      <c r="L7" s="537">
        <v>0</v>
      </c>
      <c r="M7" s="537">
        <v>0</v>
      </c>
      <c r="N7" s="537">
        <v>0</v>
      </c>
      <c r="O7" s="537">
        <v>0</v>
      </c>
      <c r="P7" s="537">
        <v>0</v>
      </c>
      <c r="Q7" s="537">
        <v>0</v>
      </c>
      <c r="R7" s="537">
        <v>0</v>
      </c>
      <c r="S7" s="537">
        <v>0</v>
      </c>
      <c r="T7" s="537">
        <v>0</v>
      </c>
      <c r="U7" s="537">
        <v>0</v>
      </c>
      <c r="V7" s="537">
        <v>0</v>
      </c>
      <c r="W7" s="538">
        <v>0</v>
      </c>
      <c r="X7" s="538">
        <v>0</v>
      </c>
      <c r="Y7" s="538">
        <v>0</v>
      </c>
      <c r="Z7" s="538">
        <v>0</v>
      </c>
      <c r="AA7" s="538"/>
    </row>
    <row r="8" spans="1:27" ht="13" thickBot="1">
      <c r="A8" s="536" t="s">
        <v>43</v>
      </c>
      <c r="B8" s="539">
        <v>3241</v>
      </c>
      <c r="C8" s="540">
        <v>3836</v>
      </c>
      <c r="D8" s="541">
        <v>4236</v>
      </c>
      <c r="E8" s="542">
        <v>4169</v>
      </c>
      <c r="F8" s="538">
        <v>4772</v>
      </c>
      <c r="G8" s="538">
        <v>4817</v>
      </c>
      <c r="H8" s="538">
        <v>5181</v>
      </c>
      <c r="I8" s="538">
        <v>5207</v>
      </c>
      <c r="J8" s="538">
        <v>5259</v>
      </c>
      <c r="K8" s="538">
        <v>5384</v>
      </c>
      <c r="L8" s="538">
        <v>5326</v>
      </c>
      <c r="M8" s="538">
        <f>VLOOKUP($A8,'[1]produccio &gt;2007 '!$C$5:$N$40,2,FALSE)</f>
        <v>5034.8999999999996</v>
      </c>
      <c r="N8" s="538">
        <v>4935</v>
      </c>
      <c r="O8" s="538">
        <v>4669</v>
      </c>
      <c r="P8" s="538">
        <v>5576</v>
      </c>
      <c r="Q8" s="538">
        <v>5380</v>
      </c>
      <c r="R8" s="538">
        <v>4614</v>
      </c>
      <c r="S8" s="538">
        <v>5611</v>
      </c>
      <c r="T8" s="538">
        <v>5635</v>
      </c>
      <c r="U8" s="538">
        <v>6016</v>
      </c>
      <c r="V8" s="538">
        <v>5457.8</v>
      </c>
      <c r="W8" s="538">
        <v>6036.8</v>
      </c>
      <c r="X8" s="538">
        <v>6026</v>
      </c>
      <c r="Y8" s="538">
        <v>6041</v>
      </c>
      <c r="Z8" s="538">
        <v>4975.6330000000007</v>
      </c>
      <c r="AA8" s="538"/>
    </row>
    <row r="9" spans="1:27">
      <c r="A9" s="536" t="s">
        <v>44</v>
      </c>
      <c r="B9" s="543">
        <v>854</v>
      </c>
      <c r="C9" s="544">
        <v>864</v>
      </c>
      <c r="D9" s="545">
        <v>770</v>
      </c>
      <c r="E9" s="546">
        <v>964</v>
      </c>
      <c r="F9" s="538">
        <v>870</v>
      </c>
      <c r="G9" s="538">
        <v>902</v>
      </c>
      <c r="H9" s="538">
        <v>850</v>
      </c>
      <c r="I9" s="538">
        <v>843</v>
      </c>
      <c r="J9" s="538">
        <v>633</v>
      </c>
      <c r="K9" s="538">
        <v>588</v>
      </c>
      <c r="L9" s="538">
        <v>508</v>
      </c>
      <c r="M9" s="538">
        <f>VLOOKUP($A9,'[1]produccio &gt;2007 '!$C$5:$N$40,2,FALSE)</f>
        <v>460.92</v>
      </c>
      <c r="N9" s="538">
        <v>313</v>
      </c>
      <c r="O9" s="538">
        <v>303</v>
      </c>
      <c r="P9" s="538">
        <v>194</v>
      </c>
      <c r="Q9" s="538">
        <v>184</v>
      </c>
      <c r="R9" s="538">
        <v>215</v>
      </c>
      <c r="S9" s="538">
        <v>226</v>
      </c>
      <c r="T9" s="538">
        <v>220</v>
      </c>
      <c r="U9" s="538">
        <v>223</v>
      </c>
      <c r="V9" s="538">
        <v>374</v>
      </c>
      <c r="W9" s="538">
        <v>169.84</v>
      </c>
      <c r="X9" s="538">
        <v>278</v>
      </c>
      <c r="Y9" s="538">
        <v>311</v>
      </c>
      <c r="Z9" s="538">
        <v>310.68</v>
      </c>
      <c r="AA9" s="538"/>
    </row>
    <row r="10" spans="1:27">
      <c r="A10" s="547" t="s">
        <v>45</v>
      </c>
      <c r="B10" s="538">
        <v>133120</v>
      </c>
      <c r="C10" s="538">
        <v>133831</v>
      </c>
      <c r="D10" s="538">
        <v>128644</v>
      </c>
      <c r="E10" s="538">
        <v>128645</v>
      </c>
      <c r="F10" s="538">
        <v>126145</v>
      </c>
      <c r="G10" s="538">
        <v>124226</v>
      </c>
      <c r="H10" s="538">
        <v>113506</v>
      </c>
      <c r="I10" s="538">
        <v>119249</v>
      </c>
      <c r="J10" s="538">
        <v>120311</v>
      </c>
      <c r="K10" s="538">
        <v>128561</v>
      </c>
      <c r="L10" s="538">
        <v>121538</v>
      </c>
      <c r="M10" s="538">
        <f>VLOOKUP($A10,'[1]produccio &gt;2007 '!$C$5:$N$40,2,FALSE)</f>
        <v>115204.67</v>
      </c>
      <c r="N10" s="538">
        <v>136997</v>
      </c>
      <c r="O10" s="538">
        <v>125342</v>
      </c>
      <c r="P10" s="538">
        <v>117043</v>
      </c>
      <c r="Q10" s="538">
        <v>131638</v>
      </c>
      <c r="R10" s="538">
        <v>132043</v>
      </c>
      <c r="S10" s="538">
        <v>126052</v>
      </c>
      <c r="T10" s="538">
        <v>133974</v>
      </c>
      <c r="U10" s="538">
        <v>129292</v>
      </c>
      <c r="V10" s="538">
        <v>125155</v>
      </c>
      <c r="W10" s="538">
        <v>140353.67600000001</v>
      </c>
      <c r="X10" s="538">
        <v>143981</v>
      </c>
      <c r="Y10" s="538">
        <v>129710</v>
      </c>
      <c r="Z10" s="538">
        <v>129119.3</v>
      </c>
      <c r="AA10" s="538"/>
    </row>
    <row r="11" spans="1:27" ht="13.5" thickBot="1">
      <c r="A11" s="548" t="s">
        <v>46</v>
      </c>
      <c r="B11" s="549">
        <f t="shared" ref="B11:J11" si="0">SUM(B7:B10)</f>
        <v>137215</v>
      </c>
      <c r="C11" s="549">
        <f t="shared" si="0"/>
        <v>138531</v>
      </c>
      <c r="D11" s="550">
        <f t="shared" si="0"/>
        <v>133650</v>
      </c>
      <c r="E11" s="550">
        <f t="shared" si="0"/>
        <v>133778</v>
      </c>
      <c r="F11" s="550">
        <f t="shared" si="0"/>
        <v>131787</v>
      </c>
      <c r="G11" s="550">
        <f t="shared" si="0"/>
        <v>129945</v>
      </c>
      <c r="H11" s="550">
        <f t="shared" si="0"/>
        <v>119537</v>
      </c>
      <c r="I11" s="550">
        <f t="shared" si="0"/>
        <v>125299</v>
      </c>
      <c r="J11" s="550">
        <f t="shared" si="0"/>
        <v>126203</v>
      </c>
      <c r="K11" s="550">
        <f t="shared" ref="K11:W11" si="1">SUM(K7:K10)</f>
        <v>134533</v>
      </c>
      <c r="L11" s="550">
        <f t="shared" si="1"/>
        <v>127372</v>
      </c>
      <c r="M11" s="550">
        <f t="shared" si="1"/>
        <v>120700.48999999999</v>
      </c>
      <c r="N11" s="550">
        <f t="shared" si="1"/>
        <v>142245</v>
      </c>
      <c r="O11" s="550">
        <f t="shared" si="1"/>
        <v>130314</v>
      </c>
      <c r="P11" s="550">
        <f t="shared" si="1"/>
        <v>122813</v>
      </c>
      <c r="Q11" s="550">
        <f t="shared" si="1"/>
        <v>137202</v>
      </c>
      <c r="R11" s="550">
        <f t="shared" si="1"/>
        <v>136872</v>
      </c>
      <c r="S11" s="550">
        <f>SUM(S7:S10)</f>
        <v>131889</v>
      </c>
      <c r="T11" s="550">
        <f t="shared" si="1"/>
        <v>139829</v>
      </c>
      <c r="U11" s="550">
        <f t="shared" si="1"/>
        <v>135531</v>
      </c>
      <c r="V11" s="550">
        <f t="shared" si="1"/>
        <v>130986.8</v>
      </c>
      <c r="W11" s="550">
        <f t="shared" si="1"/>
        <v>146560.31600000002</v>
      </c>
      <c r="X11" s="550">
        <v>150285</v>
      </c>
      <c r="Y11" s="550">
        <v>136062</v>
      </c>
      <c r="Z11" s="550">
        <f>SUM(Z7:Z10)</f>
        <v>134405.61300000001</v>
      </c>
      <c r="AA11" s="551"/>
    </row>
    <row r="12" spans="1:27" ht="13" thickTop="1">
      <c r="A12" s="552"/>
      <c r="B12" s="552"/>
      <c r="C12" s="552"/>
      <c r="D12" s="552"/>
      <c r="E12" s="552"/>
      <c r="F12" s="552"/>
      <c r="G12" s="552"/>
      <c r="H12" s="552"/>
      <c r="I12" s="552"/>
      <c r="J12" s="552"/>
      <c r="K12" s="552"/>
      <c r="N12" s="552"/>
      <c r="O12" s="552"/>
      <c r="P12" s="552"/>
      <c r="Q12" s="552"/>
      <c r="Z12" s="533"/>
      <c r="AA12" s="533"/>
    </row>
    <row r="13" spans="1:27">
      <c r="A13" s="552"/>
      <c r="B13" s="552"/>
      <c r="C13" s="552"/>
      <c r="D13" s="552"/>
      <c r="E13" s="552"/>
      <c r="F13" s="552"/>
      <c r="G13" s="552"/>
      <c r="H13" s="552"/>
      <c r="I13" s="552"/>
      <c r="J13" s="552"/>
      <c r="K13" s="552"/>
      <c r="N13" s="552"/>
      <c r="O13" s="552"/>
      <c r="P13" s="552"/>
      <c r="Q13" s="552"/>
      <c r="Z13" s="533"/>
      <c r="AA13" s="533"/>
    </row>
    <row r="14" spans="1:27">
      <c r="Z14" s="533"/>
      <c r="AA14" s="533"/>
    </row>
    <row r="15" spans="1:27">
      <c r="Z15" s="533"/>
      <c r="AA15" s="533"/>
    </row>
    <row r="28" spans="1:17">
      <c r="A28" s="533"/>
      <c r="B28" s="533"/>
      <c r="C28" s="533"/>
      <c r="D28" s="533"/>
      <c r="E28" s="533"/>
      <c r="F28" s="533"/>
      <c r="G28" s="533"/>
      <c r="H28" s="533"/>
      <c r="I28" s="533"/>
      <c r="J28" s="533"/>
      <c r="K28" s="533"/>
      <c r="L28" s="533"/>
      <c r="M28" s="533"/>
      <c r="N28" s="533"/>
      <c r="O28" s="533"/>
      <c r="P28" s="533"/>
      <c r="Q28" s="533"/>
    </row>
    <row r="29" spans="1:17" s="533" customFormat="1"/>
    <row r="30" spans="1:17" s="533" customFormat="1"/>
    <row r="31" spans="1:17" s="533" customFormat="1">
      <c r="A31" s="553"/>
    </row>
    <row r="32" spans="1:17" s="533" customFormat="1">
      <c r="A32" s="553"/>
    </row>
    <row r="33" spans="1:17">
      <c r="A33" s="533"/>
      <c r="B33" s="533"/>
      <c r="C33" s="533"/>
      <c r="D33" s="533"/>
      <c r="E33" s="533"/>
      <c r="F33" s="533"/>
      <c r="G33" s="533"/>
      <c r="H33" s="533"/>
      <c r="I33" s="533"/>
      <c r="J33" s="533"/>
      <c r="K33" s="533"/>
      <c r="L33" s="533"/>
      <c r="M33" s="533"/>
      <c r="N33" s="533"/>
      <c r="O33" s="533"/>
      <c r="P33" s="533"/>
      <c r="Q33" s="533"/>
    </row>
    <row r="34" spans="1:17">
      <c r="A34" s="533"/>
      <c r="B34" s="533"/>
      <c r="C34" s="533"/>
      <c r="D34" s="533"/>
      <c r="E34" s="533"/>
      <c r="F34" s="533"/>
      <c r="G34" s="533"/>
      <c r="H34" s="533"/>
      <c r="I34" s="533"/>
      <c r="J34" s="533"/>
      <c r="K34" s="533"/>
      <c r="L34" s="533"/>
      <c r="M34" s="533"/>
      <c r="N34" s="533"/>
      <c r="O34" s="533"/>
      <c r="P34" s="533"/>
      <c r="Q34" s="533"/>
    </row>
    <row r="52" spans="1:27">
      <c r="A52" s="554" t="s">
        <v>314</v>
      </c>
    </row>
    <row r="53" spans="1:27">
      <c r="A53" s="555" t="s">
        <v>319</v>
      </c>
      <c r="B53" s="552"/>
      <c r="C53" s="552"/>
      <c r="D53" s="552"/>
      <c r="E53" s="552"/>
      <c r="F53" s="552"/>
      <c r="G53" s="552"/>
      <c r="H53" s="552"/>
      <c r="I53" s="552"/>
      <c r="J53" s="552"/>
    </row>
    <row r="54" spans="1:27">
      <c r="K54" s="552"/>
      <c r="N54" s="552"/>
      <c r="O54" s="552"/>
      <c r="P54" s="552"/>
      <c r="Q54" s="552"/>
    </row>
    <row r="55" spans="1:27" ht="43.5" customHeight="1">
      <c r="A55" s="578" t="s">
        <v>181</v>
      </c>
      <c r="B55" s="579"/>
      <c r="C55" s="579"/>
      <c r="D55" s="579"/>
      <c r="E55" s="579"/>
      <c r="F55" s="579"/>
      <c r="G55" s="579"/>
      <c r="H55" s="579"/>
      <c r="I55" s="579"/>
      <c r="J55" s="579"/>
      <c r="K55" s="579"/>
      <c r="L55" s="579"/>
      <c r="M55" s="579"/>
      <c r="N55" s="579"/>
      <c r="O55" s="579"/>
      <c r="P55" s="579"/>
      <c r="Q55" s="579"/>
      <c r="R55" s="579"/>
      <c r="S55" s="579"/>
      <c r="T55" s="579"/>
      <c r="U55" s="579"/>
      <c r="V55" s="579"/>
      <c r="W55" s="579"/>
      <c r="X55" s="579"/>
      <c r="Y55" s="579"/>
      <c r="Z55" s="579"/>
      <c r="AA55" s="579"/>
    </row>
    <row r="56" spans="1:27">
      <c r="A56" s="555"/>
      <c r="B56" s="552"/>
      <c r="C56" s="552"/>
      <c r="D56" s="552"/>
      <c r="E56" s="552"/>
      <c r="F56" s="552"/>
      <c r="G56" s="552"/>
      <c r="H56" s="552"/>
      <c r="I56" s="552"/>
      <c r="J56" s="552"/>
      <c r="K56" s="552"/>
      <c r="N56" s="552"/>
      <c r="O56" s="552"/>
      <c r="P56" s="552"/>
      <c r="Q56" s="552"/>
    </row>
    <row r="57" spans="1:27" ht="18">
      <c r="A57" s="599" t="s">
        <v>146</v>
      </c>
      <c r="B57" s="600"/>
      <c r="C57" s="600"/>
      <c r="D57" s="600"/>
      <c r="E57" s="600"/>
      <c r="F57" s="600"/>
      <c r="G57" s="600"/>
      <c r="H57" s="600"/>
      <c r="I57" s="600"/>
      <c r="J57" s="600"/>
      <c r="K57" s="600"/>
      <c r="L57" s="600"/>
      <c r="M57" s="600"/>
      <c r="N57" s="600"/>
      <c r="O57" s="600"/>
      <c r="P57" s="600"/>
      <c r="Q57" s="600"/>
      <c r="R57" s="600"/>
      <c r="S57" s="600"/>
      <c r="T57" s="600"/>
      <c r="U57" s="600"/>
      <c r="V57" s="600"/>
      <c r="W57" s="600"/>
      <c r="X57" s="600"/>
      <c r="Y57" s="600"/>
      <c r="Z57" s="600"/>
      <c r="AA57" s="600"/>
    </row>
    <row r="58" spans="1:27">
      <c r="A58" s="552"/>
      <c r="B58" s="552"/>
      <c r="C58" s="552"/>
      <c r="D58" s="552"/>
      <c r="E58" s="552"/>
      <c r="F58" s="552"/>
      <c r="G58" s="552"/>
      <c r="H58" s="552"/>
      <c r="I58" s="552"/>
      <c r="J58" s="552"/>
      <c r="K58" s="552"/>
      <c r="N58" s="552"/>
      <c r="O58" s="552"/>
      <c r="P58" s="552"/>
      <c r="Q58" s="552"/>
    </row>
    <row r="59" spans="1:27" s="556" customFormat="1" ht="16" thickBot="1">
      <c r="A59" s="534" t="s">
        <v>0</v>
      </c>
      <c r="B59" s="598" t="str">
        <f>B5</f>
        <v>PRODUCCIÓ TOTAL (t)</v>
      </c>
      <c r="C59" s="598"/>
      <c r="D59" s="598"/>
      <c r="E59" s="598"/>
      <c r="F59" s="598"/>
      <c r="G59" s="598"/>
      <c r="H59" s="598"/>
      <c r="I59" s="598"/>
      <c r="J59" s="598"/>
      <c r="K59" s="598"/>
      <c r="L59" s="598"/>
      <c r="M59" s="598"/>
      <c r="N59" s="598"/>
      <c r="O59" s="598"/>
      <c r="P59" s="598"/>
      <c r="Q59" s="598"/>
      <c r="R59" s="598"/>
      <c r="S59" s="598"/>
      <c r="T59" s="598"/>
      <c r="U59" s="598"/>
      <c r="V59" s="598"/>
      <c r="W59" s="598"/>
      <c r="X59" s="534"/>
      <c r="Y59" s="534"/>
      <c r="Z59" s="534"/>
      <c r="AA59" s="534" t="s">
        <v>0</v>
      </c>
    </row>
    <row r="60" spans="1:27" s="556" customFormat="1" ht="15" thickTop="1" thickBot="1">
      <c r="A60" s="474"/>
      <c r="B60" s="474">
        <v>1997</v>
      </c>
      <c r="C60" s="474">
        <v>1998</v>
      </c>
      <c r="D60" s="474">
        <v>1999</v>
      </c>
      <c r="E60" s="474">
        <v>2000</v>
      </c>
      <c r="F60" s="474">
        <v>2001</v>
      </c>
      <c r="G60" s="474">
        <v>2002</v>
      </c>
      <c r="H60" s="474">
        <v>2003</v>
      </c>
      <c r="I60" s="474">
        <v>2004</v>
      </c>
      <c r="J60" s="474">
        <v>2005</v>
      </c>
      <c r="K60" s="474">
        <v>2006</v>
      </c>
      <c r="L60" s="474">
        <v>2007</v>
      </c>
      <c r="M60" s="474">
        <f>L60+1</f>
        <v>2008</v>
      </c>
      <c r="N60" s="474">
        <v>2009</v>
      </c>
      <c r="O60" s="474">
        <v>2010</v>
      </c>
      <c r="P60" s="474">
        <v>2011</v>
      </c>
      <c r="Q60" s="474">
        <v>2012</v>
      </c>
      <c r="R60" s="474">
        <v>2013</v>
      </c>
      <c r="S60" s="474">
        <v>2014</v>
      </c>
      <c r="T60" s="474">
        <v>2015</v>
      </c>
      <c r="U60" s="474">
        <v>2016</v>
      </c>
      <c r="V60" s="474">
        <v>2017</v>
      </c>
      <c r="W60" s="474">
        <v>2018</v>
      </c>
      <c r="X60" s="474">
        <v>2019</v>
      </c>
      <c r="Y60" s="474">
        <v>2020</v>
      </c>
      <c r="Z60" s="474">
        <v>2021</v>
      </c>
      <c r="AA60" s="477"/>
    </row>
    <row r="61" spans="1:27" s="556" customFormat="1" ht="13" thickTop="1">
      <c r="A61" s="353" t="s">
        <v>2</v>
      </c>
      <c r="B61" s="341">
        <v>0</v>
      </c>
      <c r="C61" s="342">
        <v>0</v>
      </c>
      <c r="D61" s="343">
        <v>0</v>
      </c>
      <c r="E61" s="344">
        <v>0</v>
      </c>
      <c r="F61" s="343">
        <v>0</v>
      </c>
      <c r="G61" s="343">
        <v>0</v>
      </c>
      <c r="H61" s="344">
        <v>0</v>
      </c>
      <c r="I61" s="345">
        <v>0</v>
      </c>
      <c r="J61" s="345">
        <v>0</v>
      </c>
      <c r="K61" s="345">
        <v>0</v>
      </c>
      <c r="L61" s="344">
        <v>0</v>
      </c>
      <c r="M61" s="345">
        <v>0</v>
      </c>
      <c r="N61" s="345">
        <v>0</v>
      </c>
      <c r="O61" s="345">
        <v>0</v>
      </c>
      <c r="P61" s="345">
        <v>0</v>
      </c>
      <c r="Q61" s="345">
        <v>0</v>
      </c>
      <c r="R61" s="344">
        <v>0</v>
      </c>
      <c r="S61" s="345">
        <v>0</v>
      </c>
      <c r="T61" s="345">
        <v>0</v>
      </c>
      <c r="U61" s="346">
        <v>0</v>
      </c>
      <c r="V61" s="343">
        <v>0</v>
      </c>
      <c r="W61" s="347">
        <v>0</v>
      </c>
      <c r="X61" s="347">
        <v>0</v>
      </c>
      <c r="Y61" s="347">
        <v>0</v>
      </c>
      <c r="Z61" s="347">
        <v>0</v>
      </c>
      <c r="AA61" s="353" t="s">
        <v>2</v>
      </c>
    </row>
    <row r="62" spans="1:27" s="556" customFormat="1">
      <c r="A62" s="353" t="s">
        <v>3</v>
      </c>
      <c r="B62" s="344">
        <v>1094</v>
      </c>
      <c r="C62" s="345">
        <v>1065</v>
      </c>
      <c r="D62" s="347">
        <v>1116</v>
      </c>
      <c r="E62" s="344">
        <v>1361</v>
      </c>
      <c r="F62" s="347">
        <v>1278</v>
      </c>
      <c r="G62" s="347">
        <v>1278</v>
      </c>
      <c r="H62" s="344">
        <v>1231</v>
      </c>
      <c r="I62" s="345">
        <v>1231</v>
      </c>
      <c r="J62" s="345">
        <v>1218</v>
      </c>
      <c r="K62" s="345">
        <v>1212</v>
      </c>
      <c r="L62" s="344">
        <v>1199</v>
      </c>
      <c r="M62" s="345">
        <f>VLOOKUP($A62,'[1]produccio &gt;2007 '!$C$40:$N$44,2,FALSE)</f>
        <v>487.5</v>
      </c>
      <c r="N62" s="345">
        <v>638.6</v>
      </c>
      <c r="O62" s="345">
        <v>687.58</v>
      </c>
      <c r="P62" s="345">
        <v>912.75699999999995</v>
      </c>
      <c r="Q62" s="345">
        <v>977.30600000000004</v>
      </c>
      <c r="R62" s="344">
        <v>849.61130000000003</v>
      </c>
      <c r="S62" s="345">
        <v>1082.9000000000001</v>
      </c>
      <c r="T62" s="345">
        <v>1106.7</v>
      </c>
      <c r="U62" s="514">
        <v>1088.8499999999999</v>
      </c>
      <c r="V62" s="515">
        <f>154*5800/1000</f>
        <v>893.2</v>
      </c>
      <c r="W62" s="515">
        <v>667.8</v>
      </c>
      <c r="X62" s="347">
        <v>632</v>
      </c>
      <c r="Y62" s="347">
        <v>948</v>
      </c>
      <c r="Z62" s="347">
        <v>712.73800000000006</v>
      </c>
      <c r="AA62" s="353" t="s">
        <v>3</v>
      </c>
    </row>
    <row r="63" spans="1:27" s="556" customFormat="1">
      <c r="A63" s="353" t="s">
        <v>4</v>
      </c>
      <c r="B63" s="344">
        <v>0</v>
      </c>
      <c r="C63" s="345">
        <v>0</v>
      </c>
      <c r="D63" s="347">
        <v>0</v>
      </c>
      <c r="E63" s="344">
        <v>0</v>
      </c>
      <c r="F63" s="347">
        <v>0</v>
      </c>
      <c r="G63" s="347">
        <v>0</v>
      </c>
      <c r="H63" s="344">
        <v>0</v>
      </c>
      <c r="I63" s="345">
        <v>0</v>
      </c>
      <c r="J63" s="345">
        <v>0</v>
      </c>
      <c r="K63" s="345">
        <v>0</v>
      </c>
      <c r="L63" s="344">
        <v>0</v>
      </c>
      <c r="M63" s="345">
        <v>0</v>
      </c>
      <c r="N63" s="345">
        <v>0</v>
      </c>
      <c r="O63" s="345">
        <v>0</v>
      </c>
      <c r="P63" s="345">
        <v>0</v>
      </c>
      <c r="Q63" s="345">
        <v>0</v>
      </c>
      <c r="R63" s="344">
        <v>0</v>
      </c>
      <c r="S63" s="345">
        <v>0</v>
      </c>
      <c r="T63" s="345">
        <v>0</v>
      </c>
      <c r="U63" s="346">
        <v>0</v>
      </c>
      <c r="V63" s="347">
        <v>0</v>
      </c>
      <c r="W63" s="347">
        <v>0</v>
      </c>
      <c r="X63" s="347">
        <v>0</v>
      </c>
      <c r="Y63" s="347">
        <v>0</v>
      </c>
      <c r="Z63" s="347">
        <v>0</v>
      </c>
      <c r="AA63" s="353" t="s">
        <v>4</v>
      </c>
    </row>
    <row r="64" spans="1:27" s="556" customFormat="1">
      <c r="A64" s="353" t="s">
        <v>5</v>
      </c>
      <c r="B64" s="344">
        <v>0</v>
      </c>
      <c r="C64" s="345">
        <v>0</v>
      </c>
      <c r="D64" s="347">
        <v>0</v>
      </c>
      <c r="E64" s="344">
        <v>0</v>
      </c>
      <c r="F64" s="347">
        <v>0</v>
      </c>
      <c r="G64" s="347">
        <v>0</v>
      </c>
      <c r="H64" s="344">
        <v>0</v>
      </c>
      <c r="I64" s="345">
        <v>0</v>
      </c>
      <c r="J64" s="345">
        <v>0</v>
      </c>
      <c r="K64" s="345">
        <v>0</v>
      </c>
      <c r="L64" s="344">
        <v>0</v>
      </c>
      <c r="M64" s="345">
        <v>0</v>
      </c>
      <c r="N64" s="345">
        <v>0</v>
      </c>
      <c r="O64" s="345">
        <v>0</v>
      </c>
      <c r="P64" s="345">
        <v>0</v>
      </c>
      <c r="Q64" s="345">
        <v>0</v>
      </c>
      <c r="R64" s="344">
        <v>0</v>
      </c>
      <c r="S64" s="345">
        <v>0</v>
      </c>
      <c r="T64" s="345">
        <v>0</v>
      </c>
      <c r="U64" s="346">
        <v>0</v>
      </c>
      <c r="V64" s="347">
        <v>0</v>
      </c>
      <c r="W64" s="347">
        <v>0</v>
      </c>
      <c r="X64" s="347">
        <v>0</v>
      </c>
      <c r="Y64" s="347">
        <v>0</v>
      </c>
      <c r="Z64" s="347">
        <v>0</v>
      </c>
      <c r="AA64" s="353" t="s">
        <v>5</v>
      </c>
    </row>
    <row r="65" spans="1:27" s="556" customFormat="1">
      <c r="A65" s="353" t="s">
        <v>6</v>
      </c>
      <c r="B65" s="344">
        <v>0</v>
      </c>
      <c r="C65" s="345">
        <v>0</v>
      </c>
      <c r="D65" s="347">
        <v>0</v>
      </c>
      <c r="E65" s="344">
        <v>0</v>
      </c>
      <c r="F65" s="347">
        <v>0</v>
      </c>
      <c r="G65" s="347">
        <v>0</v>
      </c>
      <c r="H65" s="344">
        <v>0</v>
      </c>
      <c r="I65" s="345">
        <v>0</v>
      </c>
      <c r="J65" s="345">
        <v>0</v>
      </c>
      <c r="K65" s="345">
        <v>0</v>
      </c>
      <c r="L65" s="344">
        <v>0</v>
      </c>
      <c r="M65" s="345">
        <v>0</v>
      </c>
      <c r="N65" s="345">
        <v>0</v>
      </c>
      <c r="O65" s="345">
        <v>0</v>
      </c>
      <c r="P65" s="345">
        <v>0</v>
      </c>
      <c r="Q65" s="345">
        <v>0</v>
      </c>
      <c r="R65" s="344">
        <v>0</v>
      </c>
      <c r="S65" s="345">
        <v>0</v>
      </c>
      <c r="T65" s="345">
        <v>0</v>
      </c>
      <c r="U65" s="346">
        <v>0</v>
      </c>
      <c r="V65" s="347">
        <v>0</v>
      </c>
      <c r="W65" s="347">
        <v>0</v>
      </c>
      <c r="X65" s="347">
        <v>0</v>
      </c>
      <c r="Y65" s="347">
        <v>0</v>
      </c>
      <c r="Z65" s="347">
        <v>0</v>
      </c>
      <c r="AA65" s="353" t="s">
        <v>6</v>
      </c>
    </row>
    <row r="66" spans="1:27" s="556" customFormat="1" ht="13" thickBot="1">
      <c r="A66" s="354" t="s">
        <v>7</v>
      </c>
      <c r="B66" s="349">
        <v>0</v>
      </c>
      <c r="C66" s="350">
        <v>0</v>
      </c>
      <c r="D66" s="351">
        <v>0</v>
      </c>
      <c r="E66" s="349">
        <v>0</v>
      </c>
      <c r="F66" s="351">
        <v>0</v>
      </c>
      <c r="G66" s="351">
        <v>0</v>
      </c>
      <c r="H66" s="349">
        <v>0</v>
      </c>
      <c r="I66" s="350">
        <v>0</v>
      </c>
      <c r="J66" s="350">
        <v>0</v>
      </c>
      <c r="K66" s="350">
        <v>0</v>
      </c>
      <c r="L66" s="349">
        <v>0</v>
      </c>
      <c r="M66" s="350">
        <v>0</v>
      </c>
      <c r="N66" s="350">
        <v>0</v>
      </c>
      <c r="O66" s="350">
        <v>0</v>
      </c>
      <c r="P66" s="350">
        <v>0</v>
      </c>
      <c r="Q66" s="350">
        <v>0</v>
      </c>
      <c r="R66" s="349">
        <v>0</v>
      </c>
      <c r="S66" s="349">
        <v>0</v>
      </c>
      <c r="T66" s="349">
        <v>0</v>
      </c>
      <c r="U66" s="349">
        <v>0</v>
      </c>
      <c r="V66" s="349">
        <v>0</v>
      </c>
      <c r="W66" s="349">
        <v>0</v>
      </c>
      <c r="X66" s="349">
        <v>0</v>
      </c>
      <c r="Y66" s="349">
        <v>0</v>
      </c>
      <c r="Z66" s="349">
        <v>0</v>
      </c>
      <c r="AA66" s="354" t="s">
        <v>7</v>
      </c>
    </row>
    <row r="67" spans="1:27" s="556" customFormat="1">
      <c r="A67" s="557" t="s">
        <v>213</v>
      </c>
      <c r="B67" s="341"/>
      <c r="C67" s="342"/>
      <c r="D67" s="341">
        <v>0</v>
      </c>
      <c r="E67" s="342">
        <v>0</v>
      </c>
      <c r="F67" s="343">
        <v>0</v>
      </c>
      <c r="G67" s="343">
        <v>0</v>
      </c>
      <c r="H67" s="344">
        <v>0</v>
      </c>
      <c r="I67" s="345">
        <v>0</v>
      </c>
      <c r="J67" s="345">
        <v>0</v>
      </c>
      <c r="K67" s="345">
        <v>0</v>
      </c>
      <c r="L67" s="344">
        <v>0</v>
      </c>
      <c r="M67" s="345">
        <v>0</v>
      </c>
      <c r="N67" s="345">
        <v>0</v>
      </c>
      <c r="O67" s="345">
        <v>0</v>
      </c>
      <c r="P67" s="345">
        <v>0</v>
      </c>
      <c r="Q67" s="345">
        <v>0</v>
      </c>
      <c r="R67" s="344">
        <v>0</v>
      </c>
      <c r="S67" s="345">
        <v>0</v>
      </c>
      <c r="T67" s="345">
        <v>0</v>
      </c>
      <c r="U67" s="346">
        <v>0</v>
      </c>
      <c r="V67" s="343">
        <v>0</v>
      </c>
      <c r="W67" s="347">
        <v>0</v>
      </c>
      <c r="X67" s="347">
        <v>0</v>
      </c>
      <c r="Y67" s="347">
        <v>0</v>
      </c>
      <c r="Z67" s="347">
        <v>0</v>
      </c>
      <c r="AA67" s="353" t="s">
        <v>213</v>
      </c>
    </row>
    <row r="68" spans="1:27" s="556" customFormat="1">
      <c r="A68" s="348" t="s">
        <v>8</v>
      </c>
      <c r="B68" s="344">
        <v>0</v>
      </c>
      <c r="C68" s="345">
        <v>0</v>
      </c>
      <c r="D68" s="344">
        <v>0</v>
      </c>
      <c r="E68" s="345">
        <v>0</v>
      </c>
      <c r="F68" s="347">
        <v>0</v>
      </c>
      <c r="G68" s="347">
        <v>0</v>
      </c>
      <c r="H68" s="344">
        <v>0</v>
      </c>
      <c r="I68" s="345">
        <v>0</v>
      </c>
      <c r="J68" s="345">
        <v>0</v>
      </c>
      <c r="K68" s="345">
        <v>0</v>
      </c>
      <c r="L68" s="344">
        <v>0</v>
      </c>
      <c r="M68" s="345">
        <v>0</v>
      </c>
      <c r="N68" s="345">
        <v>0</v>
      </c>
      <c r="O68" s="345">
        <v>0</v>
      </c>
      <c r="P68" s="345">
        <v>0</v>
      </c>
      <c r="Q68" s="345">
        <v>0</v>
      </c>
      <c r="R68" s="344">
        <v>0</v>
      </c>
      <c r="S68" s="345">
        <v>0</v>
      </c>
      <c r="T68" s="345">
        <v>0</v>
      </c>
      <c r="U68" s="346">
        <v>0</v>
      </c>
      <c r="V68" s="347">
        <v>0</v>
      </c>
      <c r="W68" s="347">
        <v>0</v>
      </c>
      <c r="X68" s="347">
        <v>0</v>
      </c>
      <c r="Y68" s="347">
        <v>0</v>
      </c>
      <c r="Z68" s="347">
        <v>0</v>
      </c>
      <c r="AA68" s="353" t="s">
        <v>8</v>
      </c>
    </row>
    <row r="69" spans="1:27" s="556" customFormat="1">
      <c r="A69" s="348" t="s">
        <v>9</v>
      </c>
      <c r="B69" s="344">
        <v>0</v>
      </c>
      <c r="C69" s="345">
        <v>0</v>
      </c>
      <c r="D69" s="344">
        <v>0</v>
      </c>
      <c r="E69" s="345">
        <v>0</v>
      </c>
      <c r="F69" s="347">
        <v>0</v>
      </c>
      <c r="G69" s="347">
        <v>0</v>
      </c>
      <c r="H69" s="344">
        <v>0</v>
      </c>
      <c r="I69" s="345">
        <v>0</v>
      </c>
      <c r="J69" s="345">
        <v>0</v>
      </c>
      <c r="K69" s="345">
        <v>0</v>
      </c>
      <c r="L69" s="344">
        <v>0</v>
      </c>
      <c r="M69" s="345">
        <v>0</v>
      </c>
      <c r="N69" s="345">
        <v>0</v>
      </c>
      <c r="O69" s="345">
        <v>0</v>
      </c>
      <c r="P69" s="345">
        <v>0</v>
      </c>
      <c r="Q69" s="345">
        <v>0</v>
      </c>
      <c r="R69" s="344">
        <v>0</v>
      </c>
      <c r="S69" s="345">
        <v>0</v>
      </c>
      <c r="T69" s="345">
        <v>0</v>
      </c>
      <c r="U69" s="346">
        <v>0</v>
      </c>
      <c r="V69" s="347">
        <v>0</v>
      </c>
      <c r="W69" s="347">
        <v>0</v>
      </c>
      <c r="X69" s="347">
        <v>0</v>
      </c>
      <c r="Y69" s="347">
        <v>0</v>
      </c>
      <c r="Z69" s="347">
        <v>0</v>
      </c>
      <c r="AA69" s="353" t="s">
        <v>9</v>
      </c>
    </row>
    <row r="70" spans="1:27" s="556" customFormat="1">
      <c r="A70" s="348" t="s">
        <v>10</v>
      </c>
      <c r="B70" s="344">
        <v>55424</v>
      </c>
      <c r="C70" s="345">
        <v>54157</v>
      </c>
      <c r="D70" s="344">
        <v>56532</v>
      </c>
      <c r="E70" s="345">
        <v>57935</v>
      </c>
      <c r="F70" s="347">
        <v>56631</v>
      </c>
      <c r="G70" s="347">
        <v>55589</v>
      </c>
      <c r="H70" s="344">
        <v>50582</v>
      </c>
      <c r="I70" s="345">
        <v>52877</v>
      </c>
      <c r="J70" s="345">
        <v>52886</v>
      </c>
      <c r="K70" s="345">
        <v>56509</v>
      </c>
      <c r="L70" s="344">
        <v>52855</v>
      </c>
      <c r="M70" s="345">
        <f>VLOOKUP($A70,'[1]produccio &gt;2007 '!$C$40:$N$44,2,FALSE)</f>
        <v>49817.173000000003</v>
      </c>
      <c r="N70" s="345">
        <v>59416.12</v>
      </c>
      <c r="O70" s="345">
        <v>56679.48</v>
      </c>
      <c r="P70" s="345">
        <v>50210.732000000004</v>
      </c>
      <c r="Q70" s="345">
        <v>58680.019200000002</v>
      </c>
      <c r="R70" s="344">
        <v>55861.920100000003</v>
      </c>
      <c r="S70" s="345">
        <v>52027.701000000001</v>
      </c>
      <c r="T70" s="345">
        <v>58250.73</v>
      </c>
      <c r="U70" s="346">
        <v>54164.5</v>
      </c>
      <c r="V70" s="347">
        <v>52582.955999999998</v>
      </c>
      <c r="W70" s="347">
        <v>60900.446000000004</v>
      </c>
      <c r="X70" s="347">
        <v>62924.82</v>
      </c>
      <c r="Y70" s="347">
        <v>54680.447999999997</v>
      </c>
      <c r="Z70" s="347">
        <v>56169.455999999998</v>
      </c>
      <c r="AA70" s="353" t="s">
        <v>10</v>
      </c>
    </row>
    <row r="71" spans="1:27" s="556" customFormat="1">
      <c r="A71" s="348" t="s">
        <v>11</v>
      </c>
      <c r="B71" s="344">
        <v>2147</v>
      </c>
      <c r="C71" s="345">
        <v>2771</v>
      </c>
      <c r="D71" s="344">
        <v>3120</v>
      </c>
      <c r="E71" s="345">
        <v>2808</v>
      </c>
      <c r="F71" s="347">
        <v>3494</v>
      </c>
      <c r="G71" s="347">
        <v>3539</v>
      </c>
      <c r="H71" s="344">
        <v>3950</v>
      </c>
      <c r="I71" s="345">
        <v>3976</v>
      </c>
      <c r="J71" s="345">
        <v>4041</v>
      </c>
      <c r="K71" s="345">
        <v>4165</v>
      </c>
      <c r="L71" s="344">
        <v>4127</v>
      </c>
      <c r="M71" s="345">
        <f>VLOOKUP($A71,'[1]produccio &gt;2007 '!$C$40:$N$44,2,FALSE)</f>
        <v>4547.3999999999996</v>
      </c>
      <c r="N71" s="345">
        <v>4296.6000000000004</v>
      </c>
      <c r="O71" s="345">
        <v>3981.0243</v>
      </c>
      <c r="P71" s="345">
        <v>4663.7039999999997</v>
      </c>
      <c r="Q71" s="345">
        <v>4403.3224</v>
      </c>
      <c r="R71" s="344">
        <v>3764.3254000000002</v>
      </c>
      <c r="S71" s="345">
        <v>4527.95</v>
      </c>
      <c r="T71" s="345">
        <v>4527.95</v>
      </c>
      <c r="U71" s="514">
        <v>4927</v>
      </c>
      <c r="V71" s="515">
        <f>787*5800/1000</f>
        <v>4564.6000000000004</v>
      </c>
      <c r="W71" s="515">
        <v>5369</v>
      </c>
      <c r="X71" s="347">
        <v>5394</v>
      </c>
      <c r="Y71" s="347">
        <v>5093</v>
      </c>
      <c r="Z71" s="347">
        <v>4262.8950000000004</v>
      </c>
      <c r="AA71" s="353" t="s">
        <v>11</v>
      </c>
    </row>
    <row r="72" spans="1:27" s="556" customFormat="1" ht="13" thickBot="1">
      <c r="A72" s="354" t="s">
        <v>12</v>
      </c>
      <c r="B72" s="349">
        <v>0</v>
      </c>
      <c r="C72" s="350">
        <v>0</v>
      </c>
      <c r="D72" s="349">
        <v>0</v>
      </c>
      <c r="E72" s="350">
        <v>0</v>
      </c>
      <c r="F72" s="351">
        <v>0</v>
      </c>
      <c r="G72" s="351">
        <v>0</v>
      </c>
      <c r="H72" s="349">
        <v>0</v>
      </c>
      <c r="I72" s="350">
        <v>0</v>
      </c>
      <c r="J72" s="350">
        <v>0</v>
      </c>
      <c r="K72" s="350">
        <v>0</v>
      </c>
      <c r="L72" s="349">
        <v>0</v>
      </c>
      <c r="M72" s="350">
        <v>0</v>
      </c>
      <c r="N72" s="350">
        <v>0</v>
      </c>
      <c r="O72" s="350">
        <v>0</v>
      </c>
      <c r="P72" s="350">
        <v>0</v>
      </c>
      <c r="Q72" s="350">
        <v>0</v>
      </c>
      <c r="R72" s="349">
        <v>0</v>
      </c>
      <c r="S72" s="350">
        <v>0</v>
      </c>
      <c r="T72" s="350">
        <v>0</v>
      </c>
      <c r="U72" s="352">
        <v>0</v>
      </c>
      <c r="V72" s="351">
        <v>0</v>
      </c>
      <c r="W72" s="351">
        <v>0</v>
      </c>
      <c r="X72" s="351">
        <v>0</v>
      </c>
      <c r="Y72" s="351">
        <v>0</v>
      </c>
      <c r="Z72" s="351">
        <v>0</v>
      </c>
      <c r="AA72" s="355" t="s">
        <v>12</v>
      </c>
    </row>
    <row r="73" spans="1:27" s="556" customFormat="1">
      <c r="A73" s="557" t="s">
        <v>13</v>
      </c>
      <c r="B73" s="341">
        <v>0</v>
      </c>
      <c r="C73" s="342">
        <v>0</v>
      </c>
      <c r="D73" s="341">
        <v>0</v>
      </c>
      <c r="E73" s="342">
        <v>0</v>
      </c>
      <c r="F73" s="343">
        <v>0</v>
      </c>
      <c r="G73" s="343">
        <v>0</v>
      </c>
      <c r="H73" s="344">
        <v>0</v>
      </c>
      <c r="I73" s="345">
        <v>0</v>
      </c>
      <c r="J73" s="345">
        <v>0</v>
      </c>
      <c r="K73" s="345">
        <v>0</v>
      </c>
      <c r="L73" s="344">
        <v>0</v>
      </c>
      <c r="M73" s="345">
        <v>0</v>
      </c>
      <c r="N73" s="345">
        <v>0</v>
      </c>
      <c r="O73" s="345">
        <v>0</v>
      </c>
      <c r="P73" s="345">
        <v>0</v>
      </c>
      <c r="Q73" s="345">
        <v>0</v>
      </c>
      <c r="R73" s="344">
        <v>0</v>
      </c>
      <c r="S73" s="345">
        <v>0</v>
      </c>
      <c r="T73" s="345">
        <v>0</v>
      </c>
      <c r="U73" s="346">
        <v>0</v>
      </c>
      <c r="V73" s="343">
        <v>0</v>
      </c>
      <c r="W73" s="347">
        <v>0</v>
      </c>
      <c r="X73" s="347">
        <v>0</v>
      </c>
      <c r="Y73" s="347">
        <v>0</v>
      </c>
      <c r="Z73" s="347">
        <v>0</v>
      </c>
      <c r="AA73" s="353" t="s">
        <v>13</v>
      </c>
    </row>
    <row r="74" spans="1:27" s="556" customFormat="1">
      <c r="A74" s="348" t="s">
        <v>14</v>
      </c>
      <c r="B74" s="344">
        <v>0</v>
      </c>
      <c r="C74" s="345">
        <v>0</v>
      </c>
      <c r="D74" s="344">
        <v>0</v>
      </c>
      <c r="E74" s="345">
        <v>0</v>
      </c>
      <c r="F74" s="347">
        <v>0</v>
      </c>
      <c r="G74" s="347">
        <v>0</v>
      </c>
      <c r="H74" s="344">
        <v>0</v>
      </c>
      <c r="I74" s="345">
        <v>0</v>
      </c>
      <c r="J74" s="345">
        <v>0</v>
      </c>
      <c r="K74" s="345">
        <v>0</v>
      </c>
      <c r="L74" s="344">
        <v>0</v>
      </c>
      <c r="M74" s="345">
        <v>0</v>
      </c>
      <c r="N74" s="345">
        <v>0</v>
      </c>
      <c r="O74" s="345">
        <v>0</v>
      </c>
      <c r="P74" s="345">
        <v>0</v>
      </c>
      <c r="Q74" s="345">
        <v>0</v>
      </c>
      <c r="R74" s="344">
        <v>0</v>
      </c>
      <c r="S74" s="345">
        <v>0</v>
      </c>
      <c r="T74" s="345">
        <v>0</v>
      </c>
      <c r="U74" s="346">
        <v>0</v>
      </c>
      <c r="V74" s="347">
        <v>0</v>
      </c>
      <c r="W74" s="347">
        <v>0</v>
      </c>
      <c r="X74" s="347">
        <v>0</v>
      </c>
      <c r="Y74" s="347">
        <v>0</v>
      </c>
      <c r="Z74" s="347">
        <v>0</v>
      </c>
      <c r="AA74" s="353" t="s">
        <v>14</v>
      </c>
    </row>
    <row r="75" spans="1:27" s="556" customFormat="1">
      <c r="A75" s="348" t="s">
        <v>15</v>
      </c>
      <c r="B75" s="344">
        <v>0</v>
      </c>
      <c r="C75" s="345">
        <v>0</v>
      </c>
      <c r="D75" s="344">
        <v>0</v>
      </c>
      <c r="E75" s="345">
        <v>0</v>
      </c>
      <c r="F75" s="347">
        <v>0</v>
      </c>
      <c r="G75" s="347">
        <v>0</v>
      </c>
      <c r="H75" s="344">
        <v>0</v>
      </c>
      <c r="I75" s="345">
        <v>0</v>
      </c>
      <c r="J75" s="345">
        <v>0</v>
      </c>
      <c r="K75" s="345">
        <v>0</v>
      </c>
      <c r="L75" s="344">
        <v>0</v>
      </c>
      <c r="M75" s="345">
        <v>0</v>
      </c>
      <c r="N75" s="345">
        <v>0</v>
      </c>
      <c r="O75" s="345">
        <v>0</v>
      </c>
      <c r="P75" s="345">
        <v>0</v>
      </c>
      <c r="Q75" s="345">
        <v>0</v>
      </c>
      <c r="R75" s="344">
        <v>0</v>
      </c>
      <c r="S75" s="345">
        <v>0</v>
      </c>
      <c r="T75" s="345">
        <v>0</v>
      </c>
      <c r="U75" s="346">
        <v>0</v>
      </c>
      <c r="V75" s="347">
        <v>0</v>
      </c>
      <c r="W75" s="347">
        <v>0</v>
      </c>
      <c r="X75" s="347">
        <v>0</v>
      </c>
      <c r="Y75" s="347">
        <v>0</v>
      </c>
      <c r="Z75" s="347">
        <v>0</v>
      </c>
      <c r="AA75" s="353" t="s">
        <v>15</v>
      </c>
    </row>
    <row r="76" spans="1:27" s="556" customFormat="1">
      <c r="A76" s="348" t="s">
        <v>16</v>
      </c>
      <c r="B76" s="344">
        <v>0</v>
      </c>
      <c r="C76" s="345">
        <v>0</v>
      </c>
      <c r="D76" s="344">
        <v>0</v>
      </c>
      <c r="E76" s="345">
        <v>0</v>
      </c>
      <c r="F76" s="347">
        <v>0</v>
      </c>
      <c r="G76" s="347">
        <v>0</v>
      </c>
      <c r="H76" s="344">
        <v>0</v>
      </c>
      <c r="I76" s="345">
        <v>0</v>
      </c>
      <c r="J76" s="345">
        <v>0</v>
      </c>
      <c r="K76" s="345">
        <v>0</v>
      </c>
      <c r="L76" s="344">
        <v>0</v>
      </c>
      <c r="M76" s="345">
        <v>0</v>
      </c>
      <c r="N76" s="345">
        <v>0</v>
      </c>
      <c r="O76" s="345">
        <v>0</v>
      </c>
      <c r="P76" s="345">
        <v>0</v>
      </c>
      <c r="Q76" s="345">
        <v>0</v>
      </c>
      <c r="R76" s="344">
        <v>0</v>
      </c>
      <c r="S76" s="345">
        <v>0</v>
      </c>
      <c r="T76" s="345">
        <v>0</v>
      </c>
      <c r="U76" s="346">
        <v>0</v>
      </c>
      <c r="V76" s="347">
        <v>0</v>
      </c>
      <c r="W76" s="347">
        <v>0</v>
      </c>
      <c r="X76" s="347">
        <v>0</v>
      </c>
      <c r="Y76" s="347">
        <v>0</v>
      </c>
      <c r="Z76" s="347">
        <v>0</v>
      </c>
      <c r="AA76" s="353" t="s">
        <v>16</v>
      </c>
    </row>
    <row r="77" spans="1:27" s="556" customFormat="1">
      <c r="A77" s="348" t="s">
        <v>17</v>
      </c>
      <c r="B77" s="344">
        <v>0</v>
      </c>
      <c r="C77" s="345">
        <v>0</v>
      </c>
      <c r="D77" s="344">
        <v>0</v>
      </c>
      <c r="E77" s="345">
        <v>0</v>
      </c>
      <c r="F77" s="347">
        <v>0</v>
      </c>
      <c r="G77" s="347">
        <v>0</v>
      </c>
      <c r="H77" s="344">
        <v>0</v>
      </c>
      <c r="I77" s="345">
        <v>0</v>
      </c>
      <c r="J77" s="345">
        <v>0</v>
      </c>
      <c r="K77" s="345">
        <v>0</v>
      </c>
      <c r="L77" s="344">
        <v>0</v>
      </c>
      <c r="M77" s="345">
        <v>0</v>
      </c>
      <c r="N77" s="345">
        <v>0</v>
      </c>
      <c r="O77" s="345">
        <v>0</v>
      </c>
      <c r="P77" s="345">
        <v>0</v>
      </c>
      <c r="Q77" s="345">
        <v>0</v>
      </c>
      <c r="R77" s="344">
        <v>0</v>
      </c>
      <c r="S77" s="345">
        <v>0</v>
      </c>
      <c r="T77" s="345">
        <v>0</v>
      </c>
      <c r="U77" s="346">
        <v>0</v>
      </c>
      <c r="V77" s="347">
        <v>0</v>
      </c>
      <c r="W77" s="347">
        <v>0</v>
      </c>
      <c r="X77" s="347">
        <v>0</v>
      </c>
      <c r="Y77" s="347">
        <v>0</v>
      </c>
      <c r="Z77" s="347">
        <v>0</v>
      </c>
      <c r="AA77" s="353" t="s">
        <v>17</v>
      </c>
    </row>
    <row r="78" spans="1:27" s="556" customFormat="1" ht="13" thickBot="1">
      <c r="A78" s="354" t="s">
        <v>18</v>
      </c>
      <c r="B78" s="349">
        <v>0</v>
      </c>
      <c r="C78" s="350">
        <v>0</v>
      </c>
      <c r="D78" s="349">
        <v>0</v>
      </c>
      <c r="E78" s="350">
        <v>0</v>
      </c>
      <c r="F78" s="351">
        <v>0</v>
      </c>
      <c r="G78" s="351">
        <v>0</v>
      </c>
      <c r="H78" s="349">
        <v>0</v>
      </c>
      <c r="I78" s="350">
        <v>0</v>
      </c>
      <c r="J78" s="350">
        <v>0</v>
      </c>
      <c r="K78" s="350">
        <v>0</v>
      </c>
      <c r="L78" s="349">
        <v>0</v>
      </c>
      <c r="M78" s="350">
        <v>0</v>
      </c>
      <c r="N78" s="350">
        <v>0</v>
      </c>
      <c r="O78" s="350">
        <v>0</v>
      </c>
      <c r="P78" s="350">
        <v>0</v>
      </c>
      <c r="Q78" s="350">
        <v>0</v>
      </c>
      <c r="R78" s="349">
        <v>0</v>
      </c>
      <c r="S78" s="350">
        <v>0</v>
      </c>
      <c r="T78" s="350">
        <v>0</v>
      </c>
      <c r="U78" s="352">
        <v>0</v>
      </c>
      <c r="V78" s="351">
        <v>0</v>
      </c>
      <c r="W78" s="351">
        <v>0</v>
      </c>
      <c r="X78" s="351">
        <v>0</v>
      </c>
      <c r="Y78" s="351">
        <v>0</v>
      </c>
      <c r="Z78" s="351">
        <v>0</v>
      </c>
      <c r="AA78" s="355" t="s">
        <v>18</v>
      </c>
    </row>
    <row r="79" spans="1:27" s="556" customFormat="1">
      <c r="A79" s="557" t="s">
        <v>19</v>
      </c>
      <c r="B79" s="341">
        <v>0</v>
      </c>
      <c r="C79" s="342">
        <v>0</v>
      </c>
      <c r="D79" s="341">
        <v>0</v>
      </c>
      <c r="E79" s="342">
        <v>0</v>
      </c>
      <c r="F79" s="343">
        <v>0</v>
      </c>
      <c r="G79" s="343">
        <v>0</v>
      </c>
      <c r="H79" s="344">
        <v>0</v>
      </c>
      <c r="I79" s="345">
        <v>0</v>
      </c>
      <c r="J79" s="345">
        <v>0</v>
      </c>
      <c r="K79" s="345">
        <v>0</v>
      </c>
      <c r="L79" s="344">
        <v>0</v>
      </c>
      <c r="M79" s="345">
        <v>0</v>
      </c>
      <c r="N79" s="345">
        <v>0</v>
      </c>
      <c r="O79" s="345">
        <v>0</v>
      </c>
      <c r="P79" s="345">
        <v>0</v>
      </c>
      <c r="Q79" s="345">
        <v>0</v>
      </c>
      <c r="R79" s="344">
        <v>0</v>
      </c>
      <c r="S79" s="345">
        <v>0</v>
      </c>
      <c r="T79" s="345">
        <v>0</v>
      </c>
      <c r="U79" s="346">
        <v>0</v>
      </c>
      <c r="V79" s="343">
        <v>0</v>
      </c>
      <c r="W79" s="347">
        <v>0</v>
      </c>
      <c r="X79" s="347">
        <v>0</v>
      </c>
      <c r="Y79" s="347">
        <v>0</v>
      </c>
      <c r="Z79" s="347">
        <v>0</v>
      </c>
      <c r="AA79" s="353" t="s">
        <v>19</v>
      </c>
    </row>
    <row r="80" spans="1:27" s="556" customFormat="1">
      <c r="A80" s="348" t="s">
        <v>20</v>
      </c>
      <c r="B80" s="344">
        <v>0</v>
      </c>
      <c r="C80" s="345">
        <v>0</v>
      </c>
      <c r="D80" s="344">
        <v>0</v>
      </c>
      <c r="E80" s="345">
        <v>0</v>
      </c>
      <c r="F80" s="347">
        <v>0</v>
      </c>
      <c r="G80" s="347">
        <v>0</v>
      </c>
      <c r="H80" s="344">
        <v>0</v>
      </c>
      <c r="I80" s="345">
        <v>0</v>
      </c>
      <c r="J80" s="345">
        <v>0</v>
      </c>
      <c r="K80" s="345">
        <v>0</v>
      </c>
      <c r="L80" s="344">
        <v>0</v>
      </c>
      <c r="M80" s="345">
        <v>0</v>
      </c>
      <c r="N80" s="345">
        <v>0</v>
      </c>
      <c r="O80" s="345">
        <v>0</v>
      </c>
      <c r="P80" s="345">
        <v>0</v>
      </c>
      <c r="Q80" s="345">
        <v>0</v>
      </c>
      <c r="R80" s="344">
        <v>0</v>
      </c>
      <c r="S80" s="345">
        <v>0</v>
      </c>
      <c r="T80" s="345">
        <v>0</v>
      </c>
      <c r="U80" s="346">
        <v>0</v>
      </c>
      <c r="V80" s="347">
        <v>0</v>
      </c>
      <c r="W80" s="347">
        <v>0</v>
      </c>
      <c r="X80" s="347">
        <v>0</v>
      </c>
      <c r="Y80" s="347">
        <v>0</v>
      </c>
      <c r="Z80" s="347">
        <v>0</v>
      </c>
      <c r="AA80" s="353" t="s">
        <v>20</v>
      </c>
    </row>
    <row r="81" spans="1:27" s="556" customFormat="1">
      <c r="A81" s="348" t="s">
        <v>21</v>
      </c>
      <c r="B81" s="344">
        <v>0</v>
      </c>
      <c r="C81" s="345">
        <v>0</v>
      </c>
      <c r="D81" s="344">
        <v>0</v>
      </c>
      <c r="E81" s="345">
        <v>0</v>
      </c>
      <c r="F81" s="347">
        <v>0</v>
      </c>
      <c r="G81" s="347">
        <v>0</v>
      </c>
      <c r="H81" s="344">
        <v>0</v>
      </c>
      <c r="I81" s="345">
        <v>0</v>
      </c>
      <c r="J81" s="345">
        <v>0</v>
      </c>
      <c r="K81" s="345">
        <v>0</v>
      </c>
      <c r="L81" s="344">
        <v>0</v>
      </c>
      <c r="M81" s="345">
        <v>0</v>
      </c>
      <c r="N81" s="345">
        <v>0</v>
      </c>
      <c r="O81" s="345">
        <v>0</v>
      </c>
      <c r="P81" s="345">
        <v>0</v>
      </c>
      <c r="Q81" s="345">
        <v>0</v>
      </c>
      <c r="R81" s="344">
        <v>0</v>
      </c>
      <c r="S81" s="345">
        <v>0</v>
      </c>
      <c r="T81" s="345">
        <v>0</v>
      </c>
      <c r="U81" s="346">
        <v>0</v>
      </c>
      <c r="V81" s="347">
        <v>0</v>
      </c>
      <c r="W81" s="347">
        <v>0</v>
      </c>
      <c r="X81" s="347">
        <v>0</v>
      </c>
      <c r="Y81" s="347">
        <v>0</v>
      </c>
      <c r="Z81" s="347">
        <v>0</v>
      </c>
      <c r="AA81" s="353" t="s">
        <v>21</v>
      </c>
    </row>
    <row r="82" spans="1:27" s="556" customFormat="1">
      <c r="A82" s="348" t="s">
        <v>22</v>
      </c>
      <c r="B82" s="344">
        <v>0</v>
      </c>
      <c r="C82" s="345">
        <v>0</v>
      </c>
      <c r="D82" s="344">
        <v>0</v>
      </c>
      <c r="E82" s="345">
        <v>0</v>
      </c>
      <c r="F82" s="347">
        <v>0</v>
      </c>
      <c r="G82" s="347">
        <v>0</v>
      </c>
      <c r="H82" s="344">
        <v>0</v>
      </c>
      <c r="I82" s="345">
        <v>0</v>
      </c>
      <c r="J82" s="345">
        <v>0</v>
      </c>
      <c r="K82" s="345">
        <v>0</v>
      </c>
      <c r="L82" s="344">
        <v>0</v>
      </c>
      <c r="M82" s="345">
        <v>0</v>
      </c>
      <c r="N82" s="345">
        <v>0</v>
      </c>
      <c r="O82" s="345">
        <v>0</v>
      </c>
      <c r="P82" s="345">
        <v>0</v>
      </c>
      <c r="Q82" s="345">
        <v>0</v>
      </c>
      <c r="R82" s="344">
        <v>0</v>
      </c>
      <c r="S82" s="345">
        <v>0</v>
      </c>
      <c r="T82" s="345">
        <v>0</v>
      </c>
      <c r="U82" s="346">
        <v>0</v>
      </c>
      <c r="V82" s="347">
        <v>0</v>
      </c>
      <c r="W82" s="347">
        <v>0</v>
      </c>
      <c r="X82" s="347">
        <v>0</v>
      </c>
      <c r="Y82" s="347">
        <v>0</v>
      </c>
      <c r="Z82" s="347">
        <v>0</v>
      </c>
      <c r="AA82" s="353" t="s">
        <v>22</v>
      </c>
    </row>
    <row r="83" spans="1:27" s="556" customFormat="1">
      <c r="A83" s="348" t="s">
        <v>216</v>
      </c>
      <c r="B83" s="344"/>
      <c r="C83" s="345"/>
      <c r="D83" s="344">
        <v>0</v>
      </c>
      <c r="E83" s="345">
        <v>0</v>
      </c>
      <c r="F83" s="347">
        <v>0</v>
      </c>
      <c r="G83" s="347">
        <v>0</v>
      </c>
      <c r="H83" s="344">
        <v>0</v>
      </c>
      <c r="I83" s="345">
        <v>0</v>
      </c>
      <c r="J83" s="345">
        <v>0</v>
      </c>
      <c r="K83" s="345">
        <v>0</v>
      </c>
      <c r="L83" s="344">
        <v>0</v>
      </c>
      <c r="M83" s="345">
        <v>0</v>
      </c>
      <c r="N83" s="345">
        <v>0</v>
      </c>
      <c r="O83" s="345">
        <v>0</v>
      </c>
      <c r="P83" s="345">
        <v>0</v>
      </c>
      <c r="Q83" s="345">
        <v>0</v>
      </c>
      <c r="R83" s="344">
        <v>0</v>
      </c>
      <c r="S83" s="345">
        <v>0</v>
      </c>
      <c r="T83" s="345">
        <v>0</v>
      </c>
      <c r="U83" s="346">
        <v>0</v>
      </c>
      <c r="V83" s="347">
        <v>0</v>
      </c>
      <c r="W83" s="347">
        <v>0</v>
      </c>
      <c r="X83" s="347">
        <v>0</v>
      </c>
      <c r="Y83" s="347">
        <v>0</v>
      </c>
      <c r="Z83" s="347">
        <v>0</v>
      </c>
      <c r="AA83" s="353" t="s">
        <v>216</v>
      </c>
    </row>
    <row r="84" spans="1:27" s="556" customFormat="1" ht="13" thickBot="1">
      <c r="A84" s="354" t="s">
        <v>23</v>
      </c>
      <c r="B84" s="349">
        <v>77696</v>
      </c>
      <c r="C84" s="350">
        <v>79674</v>
      </c>
      <c r="D84" s="349">
        <v>72112</v>
      </c>
      <c r="E84" s="350">
        <v>70710</v>
      </c>
      <c r="F84" s="351">
        <v>69514</v>
      </c>
      <c r="G84" s="351">
        <v>68637</v>
      </c>
      <c r="H84" s="349">
        <v>62924</v>
      </c>
      <c r="I84" s="350">
        <v>66372</v>
      </c>
      <c r="J84" s="350">
        <v>67425</v>
      </c>
      <c r="K84" s="350">
        <v>72052</v>
      </c>
      <c r="L84" s="349">
        <v>68683</v>
      </c>
      <c r="M84" s="350">
        <f>VLOOKUP($A84,'[1]produccio &gt;2007 '!$C$40:$N$44,2,FALSE)</f>
        <v>65387.497000000003</v>
      </c>
      <c r="N84" s="350">
        <v>77580.667000000001</v>
      </c>
      <c r="O84" s="350">
        <v>68668.631099999999</v>
      </c>
      <c r="P84" s="350">
        <v>66826.944000000003</v>
      </c>
      <c r="Q84" s="350">
        <v>72952.478000000003</v>
      </c>
      <c r="R84" s="349">
        <v>76180.467999999993</v>
      </c>
      <c r="S84" s="350">
        <v>74023.631999999998</v>
      </c>
      <c r="T84" s="350">
        <v>75719.538</v>
      </c>
      <c r="U84" s="352">
        <v>75127</v>
      </c>
      <c r="V84" s="351">
        <v>72579.899999999994</v>
      </c>
      <c r="W84" s="351">
        <v>79453.23</v>
      </c>
      <c r="X84" s="351">
        <v>81052.880999999994</v>
      </c>
      <c r="Y84" s="351">
        <v>75029.088000000003</v>
      </c>
      <c r="Z84" s="351">
        <v>72945.432000000001</v>
      </c>
      <c r="AA84" s="528" t="s">
        <v>23</v>
      </c>
    </row>
    <row r="85" spans="1:27" s="556" customFormat="1">
      <c r="A85" s="557" t="s">
        <v>24</v>
      </c>
      <c r="B85" s="341">
        <v>0</v>
      </c>
      <c r="C85" s="342">
        <v>0</v>
      </c>
      <c r="D85" s="341">
        <v>0</v>
      </c>
      <c r="E85" s="342">
        <v>0</v>
      </c>
      <c r="F85" s="343">
        <v>0</v>
      </c>
      <c r="G85" s="343">
        <v>0</v>
      </c>
      <c r="H85" s="344">
        <v>0</v>
      </c>
      <c r="I85" s="345">
        <v>0</v>
      </c>
      <c r="J85" s="345">
        <v>0</v>
      </c>
      <c r="K85" s="345">
        <v>0</v>
      </c>
      <c r="L85" s="344">
        <v>0</v>
      </c>
      <c r="M85" s="345">
        <v>0</v>
      </c>
      <c r="N85" s="345">
        <v>0</v>
      </c>
      <c r="O85" s="345">
        <v>0</v>
      </c>
      <c r="P85" s="345">
        <v>0</v>
      </c>
      <c r="Q85" s="345">
        <v>0</v>
      </c>
      <c r="R85" s="344">
        <v>0</v>
      </c>
      <c r="S85" s="345">
        <v>0</v>
      </c>
      <c r="T85" s="345">
        <v>0</v>
      </c>
      <c r="U85" s="346">
        <v>0</v>
      </c>
      <c r="V85" s="343">
        <v>0</v>
      </c>
      <c r="W85" s="347">
        <v>0</v>
      </c>
      <c r="X85" s="347">
        <v>0</v>
      </c>
      <c r="Y85" s="347">
        <v>0</v>
      </c>
      <c r="Z85" s="347">
        <v>0</v>
      </c>
      <c r="AA85" s="529" t="s">
        <v>24</v>
      </c>
    </row>
    <row r="86" spans="1:27" s="556" customFormat="1">
      <c r="A86" s="348" t="s">
        <v>25</v>
      </c>
      <c r="B86" s="344">
        <v>0</v>
      </c>
      <c r="C86" s="345">
        <v>0</v>
      </c>
      <c r="D86" s="344">
        <v>0</v>
      </c>
      <c r="E86" s="345">
        <v>0</v>
      </c>
      <c r="F86" s="347">
        <v>0</v>
      </c>
      <c r="G86" s="347">
        <v>0</v>
      </c>
      <c r="H86" s="344">
        <v>0</v>
      </c>
      <c r="I86" s="345">
        <v>0</v>
      </c>
      <c r="J86" s="345">
        <v>0</v>
      </c>
      <c r="K86" s="345">
        <v>0</v>
      </c>
      <c r="L86" s="344">
        <v>0</v>
      </c>
      <c r="M86" s="345">
        <v>0</v>
      </c>
      <c r="N86" s="345">
        <v>0</v>
      </c>
      <c r="O86" s="345">
        <v>0</v>
      </c>
      <c r="P86" s="345">
        <v>0</v>
      </c>
      <c r="Q86" s="345">
        <v>0</v>
      </c>
      <c r="R86" s="344">
        <v>0</v>
      </c>
      <c r="S86" s="345">
        <v>0</v>
      </c>
      <c r="T86" s="345">
        <v>0</v>
      </c>
      <c r="U86" s="346">
        <v>0</v>
      </c>
      <c r="V86" s="347">
        <v>0</v>
      </c>
      <c r="W86" s="347">
        <v>0</v>
      </c>
      <c r="X86" s="347">
        <v>0</v>
      </c>
      <c r="Y86" s="347">
        <v>0</v>
      </c>
      <c r="Z86" s="347">
        <v>0</v>
      </c>
      <c r="AA86" s="529" t="s">
        <v>25</v>
      </c>
    </row>
    <row r="87" spans="1:27" s="556" customFormat="1">
      <c r="A87" s="348" t="s">
        <v>26</v>
      </c>
      <c r="B87" s="344">
        <v>0</v>
      </c>
      <c r="C87" s="345">
        <v>0</v>
      </c>
      <c r="D87" s="344">
        <v>0</v>
      </c>
      <c r="E87" s="345">
        <v>0</v>
      </c>
      <c r="F87" s="347">
        <v>0</v>
      </c>
      <c r="G87" s="347">
        <v>0</v>
      </c>
      <c r="H87" s="344">
        <v>0</v>
      </c>
      <c r="I87" s="345">
        <v>0</v>
      </c>
      <c r="J87" s="345">
        <v>0</v>
      </c>
      <c r="K87" s="345">
        <v>0</v>
      </c>
      <c r="L87" s="344">
        <v>0</v>
      </c>
      <c r="M87" s="345">
        <v>0</v>
      </c>
      <c r="N87" s="345">
        <v>0</v>
      </c>
      <c r="O87" s="345">
        <v>0</v>
      </c>
      <c r="P87" s="345">
        <v>0</v>
      </c>
      <c r="Q87" s="345">
        <v>0</v>
      </c>
      <c r="R87" s="344">
        <v>0</v>
      </c>
      <c r="S87" s="345">
        <v>0</v>
      </c>
      <c r="T87" s="345">
        <v>0</v>
      </c>
      <c r="U87" s="346">
        <v>0</v>
      </c>
      <c r="V87" s="347">
        <v>0</v>
      </c>
      <c r="W87" s="347">
        <v>0</v>
      </c>
      <c r="X87" s="347">
        <v>0</v>
      </c>
      <c r="Y87" s="347">
        <v>0</v>
      </c>
      <c r="Z87" s="347">
        <v>0</v>
      </c>
      <c r="AA87" s="529" t="s">
        <v>26</v>
      </c>
    </row>
    <row r="88" spans="1:27" s="556" customFormat="1">
      <c r="A88" s="348" t="s">
        <v>27</v>
      </c>
      <c r="B88" s="344">
        <v>0</v>
      </c>
      <c r="C88" s="345">
        <v>0</v>
      </c>
      <c r="D88" s="344">
        <v>0</v>
      </c>
      <c r="E88" s="345">
        <v>0</v>
      </c>
      <c r="F88" s="347">
        <v>0</v>
      </c>
      <c r="G88" s="347">
        <v>0</v>
      </c>
      <c r="H88" s="344">
        <v>0</v>
      </c>
      <c r="I88" s="345">
        <v>0</v>
      </c>
      <c r="J88" s="345">
        <v>0</v>
      </c>
      <c r="K88" s="345">
        <v>0</v>
      </c>
      <c r="L88" s="344">
        <v>0</v>
      </c>
      <c r="M88" s="345">
        <v>0</v>
      </c>
      <c r="N88" s="345">
        <v>0</v>
      </c>
      <c r="O88" s="345">
        <v>0</v>
      </c>
      <c r="P88" s="345">
        <v>0</v>
      </c>
      <c r="Q88" s="345">
        <v>0</v>
      </c>
      <c r="R88" s="344">
        <v>0</v>
      </c>
      <c r="S88" s="345">
        <v>0</v>
      </c>
      <c r="T88" s="345">
        <v>0</v>
      </c>
      <c r="U88" s="346">
        <v>0</v>
      </c>
      <c r="V88" s="347">
        <v>0</v>
      </c>
      <c r="W88" s="347">
        <v>0</v>
      </c>
      <c r="X88" s="347">
        <v>0</v>
      </c>
      <c r="Y88" s="347">
        <v>0</v>
      </c>
      <c r="Z88" s="347">
        <v>0</v>
      </c>
      <c r="AA88" s="529" t="s">
        <v>27</v>
      </c>
    </row>
    <row r="89" spans="1:27" s="556" customFormat="1">
      <c r="A89" s="348" t="s">
        <v>28</v>
      </c>
      <c r="B89" s="344">
        <v>0</v>
      </c>
      <c r="C89" s="345">
        <v>0</v>
      </c>
      <c r="D89" s="344">
        <v>0</v>
      </c>
      <c r="E89" s="345">
        <v>0</v>
      </c>
      <c r="F89" s="347">
        <v>0</v>
      </c>
      <c r="G89" s="347">
        <v>0</v>
      </c>
      <c r="H89" s="344">
        <v>0</v>
      </c>
      <c r="I89" s="345">
        <v>0</v>
      </c>
      <c r="J89" s="345">
        <v>0</v>
      </c>
      <c r="K89" s="345">
        <v>0</v>
      </c>
      <c r="L89" s="344">
        <v>0</v>
      </c>
      <c r="M89" s="345">
        <v>0</v>
      </c>
      <c r="N89" s="345">
        <v>0</v>
      </c>
      <c r="O89" s="345">
        <v>0</v>
      </c>
      <c r="P89" s="345">
        <v>0</v>
      </c>
      <c r="Q89" s="345">
        <v>0</v>
      </c>
      <c r="R89" s="344">
        <v>0</v>
      </c>
      <c r="S89" s="345">
        <v>0</v>
      </c>
      <c r="T89" s="345">
        <v>0</v>
      </c>
      <c r="U89" s="346">
        <v>0</v>
      </c>
      <c r="V89" s="347">
        <v>0</v>
      </c>
      <c r="W89" s="347">
        <v>0</v>
      </c>
      <c r="X89" s="347">
        <v>0</v>
      </c>
      <c r="Y89" s="347">
        <v>0</v>
      </c>
      <c r="Z89" s="347">
        <v>0</v>
      </c>
      <c r="AA89" s="529" t="s">
        <v>28</v>
      </c>
    </row>
    <row r="90" spans="1:27" s="556" customFormat="1" ht="13" thickBot="1">
      <c r="A90" s="354" t="s">
        <v>29</v>
      </c>
      <c r="B90" s="349">
        <v>0</v>
      </c>
      <c r="C90" s="350">
        <v>0</v>
      </c>
      <c r="D90" s="349">
        <v>0</v>
      </c>
      <c r="E90" s="350">
        <v>0</v>
      </c>
      <c r="F90" s="351">
        <v>0</v>
      </c>
      <c r="G90" s="351">
        <v>0</v>
      </c>
      <c r="H90" s="349">
        <v>0</v>
      </c>
      <c r="I90" s="350">
        <v>0</v>
      </c>
      <c r="J90" s="350">
        <v>0</v>
      </c>
      <c r="K90" s="350">
        <v>0</v>
      </c>
      <c r="L90" s="349">
        <v>0</v>
      </c>
      <c r="M90" s="350">
        <v>0</v>
      </c>
      <c r="N90" s="350">
        <v>0</v>
      </c>
      <c r="O90" s="350">
        <v>0</v>
      </c>
      <c r="P90" s="350">
        <v>0</v>
      </c>
      <c r="Q90" s="350">
        <v>0</v>
      </c>
      <c r="R90" s="349">
        <v>0</v>
      </c>
      <c r="S90" s="350">
        <v>0</v>
      </c>
      <c r="T90" s="350">
        <v>0</v>
      </c>
      <c r="U90" s="352">
        <v>0</v>
      </c>
      <c r="V90" s="351">
        <v>0</v>
      </c>
      <c r="W90" s="351">
        <v>0</v>
      </c>
      <c r="X90" s="351">
        <v>0</v>
      </c>
      <c r="Y90" s="351">
        <v>0</v>
      </c>
      <c r="Z90" s="351">
        <v>0</v>
      </c>
      <c r="AA90" s="528" t="s">
        <v>29</v>
      </c>
    </row>
    <row r="91" spans="1:27" s="556" customFormat="1">
      <c r="A91" s="557" t="s">
        <v>30</v>
      </c>
      <c r="B91" s="341">
        <v>0</v>
      </c>
      <c r="C91" s="342">
        <v>0</v>
      </c>
      <c r="D91" s="341">
        <v>0</v>
      </c>
      <c r="E91" s="342">
        <v>0</v>
      </c>
      <c r="F91" s="343">
        <v>0</v>
      </c>
      <c r="G91" s="343">
        <v>0</v>
      </c>
      <c r="H91" s="344">
        <v>0</v>
      </c>
      <c r="I91" s="345">
        <v>0</v>
      </c>
      <c r="J91" s="345">
        <v>0</v>
      </c>
      <c r="K91" s="345">
        <v>0</v>
      </c>
      <c r="L91" s="344">
        <v>0</v>
      </c>
      <c r="M91" s="345">
        <v>0</v>
      </c>
      <c r="N91" s="345">
        <v>0</v>
      </c>
      <c r="O91" s="345">
        <v>0</v>
      </c>
      <c r="P91" s="345">
        <v>0</v>
      </c>
      <c r="Q91" s="345">
        <v>0</v>
      </c>
      <c r="R91" s="344">
        <v>0</v>
      </c>
      <c r="S91" s="345">
        <v>0</v>
      </c>
      <c r="T91" s="345">
        <v>0</v>
      </c>
      <c r="U91" s="346">
        <v>0</v>
      </c>
      <c r="V91" s="343">
        <v>0</v>
      </c>
      <c r="W91" s="347">
        <v>0</v>
      </c>
      <c r="X91" s="347">
        <v>0</v>
      </c>
      <c r="Y91" s="347">
        <v>0</v>
      </c>
      <c r="Z91" s="347">
        <v>0</v>
      </c>
      <c r="AA91" s="529" t="s">
        <v>30</v>
      </c>
    </row>
    <row r="92" spans="1:27" s="556" customFormat="1">
      <c r="A92" s="348" t="s">
        <v>31</v>
      </c>
      <c r="B92" s="344">
        <v>0</v>
      </c>
      <c r="C92" s="345">
        <v>0</v>
      </c>
      <c r="D92" s="344">
        <v>0</v>
      </c>
      <c r="E92" s="345">
        <v>0</v>
      </c>
      <c r="F92" s="347">
        <v>0</v>
      </c>
      <c r="G92" s="347">
        <v>0</v>
      </c>
      <c r="H92" s="344">
        <v>0</v>
      </c>
      <c r="I92" s="345">
        <v>0</v>
      </c>
      <c r="J92" s="345">
        <v>0</v>
      </c>
      <c r="K92" s="345">
        <v>0</v>
      </c>
      <c r="L92" s="344">
        <v>0</v>
      </c>
      <c r="M92" s="345">
        <v>0</v>
      </c>
      <c r="N92" s="345">
        <v>0</v>
      </c>
      <c r="O92" s="345">
        <v>0</v>
      </c>
      <c r="P92" s="345">
        <v>0</v>
      </c>
      <c r="Q92" s="345">
        <v>0</v>
      </c>
      <c r="R92" s="344">
        <v>0</v>
      </c>
      <c r="S92" s="345">
        <v>0</v>
      </c>
      <c r="T92" s="345">
        <v>0</v>
      </c>
      <c r="U92" s="346">
        <v>0</v>
      </c>
      <c r="V92" s="347">
        <v>0</v>
      </c>
      <c r="W92" s="347">
        <v>0</v>
      </c>
      <c r="X92" s="347">
        <v>0</v>
      </c>
      <c r="Y92" s="347">
        <v>0</v>
      </c>
      <c r="Z92" s="347">
        <v>0</v>
      </c>
      <c r="AA92" s="529" t="s">
        <v>31</v>
      </c>
    </row>
    <row r="93" spans="1:27" s="556" customFormat="1">
      <c r="A93" s="348" t="s">
        <v>32</v>
      </c>
      <c r="B93" s="344">
        <v>0</v>
      </c>
      <c r="C93" s="345">
        <v>0</v>
      </c>
      <c r="D93" s="344">
        <v>0</v>
      </c>
      <c r="E93" s="345">
        <v>0</v>
      </c>
      <c r="F93" s="347">
        <v>0</v>
      </c>
      <c r="G93" s="347">
        <v>0</v>
      </c>
      <c r="H93" s="344">
        <v>0</v>
      </c>
      <c r="I93" s="345">
        <v>0</v>
      </c>
      <c r="J93" s="345">
        <v>0</v>
      </c>
      <c r="K93" s="345">
        <v>0</v>
      </c>
      <c r="L93" s="344">
        <v>0</v>
      </c>
      <c r="M93" s="345">
        <v>0</v>
      </c>
      <c r="N93" s="345">
        <v>0</v>
      </c>
      <c r="O93" s="345">
        <v>0</v>
      </c>
      <c r="P93" s="345">
        <v>0</v>
      </c>
      <c r="Q93" s="345">
        <v>0</v>
      </c>
      <c r="R93" s="344">
        <v>0</v>
      </c>
      <c r="S93" s="345">
        <v>0</v>
      </c>
      <c r="T93" s="345">
        <v>0</v>
      </c>
      <c r="U93" s="346">
        <v>0</v>
      </c>
      <c r="V93" s="347">
        <v>0</v>
      </c>
      <c r="W93" s="347">
        <v>0</v>
      </c>
      <c r="X93" s="347">
        <v>0</v>
      </c>
      <c r="Y93" s="347">
        <v>0</v>
      </c>
      <c r="Z93" s="347">
        <v>0</v>
      </c>
      <c r="AA93" s="529" t="s">
        <v>32</v>
      </c>
    </row>
    <row r="94" spans="1:27" s="556" customFormat="1">
      <c r="A94" s="348" t="s">
        <v>33</v>
      </c>
      <c r="B94" s="344">
        <v>0</v>
      </c>
      <c r="C94" s="345">
        <v>0</v>
      </c>
      <c r="D94" s="344">
        <v>0</v>
      </c>
      <c r="E94" s="345">
        <v>0</v>
      </c>
      <c r="F94" s="347">
        <v>0</v>
      </c>
      <c r="G94" s="347">
        <v>0</v>
      </c>
      <c r="H94" s="344">
        <v>0</v>
      </c>
      <c r="I94" s="345">
        <v>0</v>
      </c>
      <c r="J94" s="345">
        <v>0</v>
      </c>
      <c r="K94" s="345">
        <v>0</v>
      </c>
      <c r="L94" s="344">
        <v>0</v>
      </c>
      <c r="M94" s="345">
        <v>0</v>
      </c>
      <c r="N94" s="345">
        <v>0</v>
      </c>
      <c r="O94" s="345">
        <v>0</v>
      </c>
      <c r="P94" s="345">
        <v>0</v>
      </c>
      <c r="Q94" s="345">
        <v>0</v>
      </c>
      <c r="R94" s="344">
        <v>0</v>
      </c>
      <c r="S94" s="345">
        <v>0</v>
      </c>
      <c r="T94" s="345">
        <v>0</v>
      </c>
      <c r="U94" s="346">
        <v>0</v>
      </c>
      <c r="V94" s="347">
        <v>0</v>
      </c>
      <c r="W94" s="347">
        <v>0</v>
      </c>
      <c r="X94" s="347">
        <v>0</v>
      </c>
      <c r="Y94" s="347">
        <v>0</v>
      </c>
      <c r="Z94" s="347">
        <v>0</v>
      </c>
      <c r="AA94" s="529" t="s">
        <v>33</v>
      </c>
    </row>
    <row r="95" spans="1:27" s="556" customFormat="1">
      <c r="A95" s="348" t="s">
        <v>34</v>
      </c>
      <c r="B95" s="344">
        <v>854</v>
      </c>
      <c r="C95" s="345">
        <v>864</v>
      </c>
      <c r="D95" s="344">
        <v>770</v>
      </c>
      <c r="E95" s="345">
        <v>964</v>
      </c>
      <c r="F95" s="347">
        <v>870</v>
      </c>
      <c r="G95" s="347">
        <v>902</v>
      </c>
      <c r="H95" s="344">
        <v>850</v>
      </c>
      <c r="I95" s="345">
        <v>843</v>
      </c>
      <c r="J95" s="345">
        <v>633</v>
      </c>
      <c r="K95" s="345">
        <v>595</v>
      </c>
      <c r="L95" s="344">
        <v>508</v>
      </c>
      <c r="M95" s="345">
        <f>VLOOKUP($A95,'[1]produccio &gt;2007 '!$C$40:$N$44,2,FALSE)</f>
        <v>460.92</v>
      </c>
      <c r="N95" s="345">
        <v>312.62</v>
      </c>
      <c r="O95" s="345">
        <v>303.27999999999997</v>
      </c>
      <c r="P95" s="345">
        <v>194.4</v>
      </c>
      <c r="Q95" s="345">
        <v>183.68</v>
      </c>
      <c r="R95" s="344">
        <v>215.25</v>
      </c>
      <c r="S95" s="345">
        <v>226.2</v>
      </c>
      <c r="T95" s="345">
        <v>220.4</v>
      </c>
      <c r="U95" s="346">
        <v>223.3</v>
      </c>
      <c r="V95" s="347">
        <v>374.36</v>
      </c>
      <c r="W95" s="347">
        <v>169.84</v>
      </c>
      <c r="X95" s="347">
        <v>277.92</v>
      </c>
      <c r="Y95" s="347">
        <v>310.68</v>
      </c>
      <c r="Z95" s="347">
        <v>310.68</v>
      </c>
      <c r="AA95" s="529" t="s">
        <v>34</v>
      </c>
    </row>
    <row r="96" spans="1:27" s="556" customFormat="1" ht="13" thickBot="1">
      <c r="A96" s="354" t="s">
        <v>35</v>
      </c>
      <c r="B96" s="349">
        <v>0</v>
      </c>
      <c r="C96" s="350">
        <v>0</v>
      </c>
      <c r="D96" s="349">
        <v>0</v>
      </c>
      <c r="E96" s="350">
        <v>0</v>
      </c>
      <c r="F96" s="351">
        <v>0</v>
      </c>
      <c r="G96" s="351">
        <v>0</v>
      </c>
      <c r="H96" s="349">
        <v>0</v>
      </c>
      <c r="I96" s="350">
        <v>0</v>
      </c>
      <c r="J96" s="350">
        <v>0</v>
      </c>
      <c r="K96" s="350">
        <v>0</v>
      </c>
      <c r="L96" s="349">
        <v>0</v>
      </c>
      <c r="M96" s="350">
        <v>0</v>
      </c>
      <c r="N96" s="350">
        <v>0</v>
      </c>
      <c r="O96" s="350">
        <v>0</v>
      </c>
      <c r="P96" s="350">
        <v>0</v>
      </c>
      <c r="Q96" s="350">
        <v>0</v>
      </c>
      <c r="R96" s="349">
        <v>0</v>
      </c>
      <c r="S96" s="350">
        <v>0</v>
      </c>
      <c r="T96" s="350">
        <v>0</v>
      </c>
      <c r="U96" s="352">
        <v>0</v>
      </c>
      <c r="V96" s="351">
        <v>0</v>
      </c>
      <c r="W96" s="351">
        <v>0</v>
      </c>
      <c r="X96" s="351">
        <v>0</v>
      </c>
      <c r="Y96" s="351">
        <v>0</v>
      </c>
      <c r="Z96" s="351">
        <v>0</v>
      </c>
      <c r="AA96" s="528" t="s">
        <v>35</v>
      </c>
    </row>
    <row r="97" spans="1:27" s="556" customFormat="1">
      <c r="A97" s="557" t="s">
        <v>36</v>
      </c>
      <c r="B97" s="341">
        <v>0</v>
      </c>
      <c r="C97" s="342">
        <v>0</v>
      </c>
      <c r="D97" s="341">
        <v>0</v>
      </c>
      <c r="E97" s="342">
        <v>0</v>
      </c>
      <c r="F97" s="343">
        <v>0</v>
      </c>
      <c r="G97" s="343">
        <v>0</v>
      </c>
      <c r="H97" s="344">
        <v>0</v>
      </c>
      <c r="I97" s="345">
        <v>0</v>
      </c>
      <c r="J97" s="345">
        <v>0</v>
      </c>
      <c r="K97" s="345">
        <v>0</v>
      </c>
      <c r="L97" s="344">
        <v>0</v>
      </c>
      <c r="M97" s="345">
        <v>0</v>
      </c>
      <c r="N97" s="345">
        <v>0</v>
      </c>
      <c r="O97" s="345">
        <v>0</v>
      </c>
      <c r="P97" s="345">
        <v>0</v>
      </c>
      <c r="Q97" s="345">
        <v>0</v>
      </c>
      <c r="R97" s="344">
        <v>0</v>
      </c>
      <c r="S97" s="345">
        <v>0</v>
      </c>
      <c r="T97" s="345">
        <v>0</v>
      </c>
      <c r="U97" s="346">
        <v>0</v>
      </c>
      <c r="V97" s="343">
        <v>0</v>
      </c>
      <c r="W97" s="347">
        <v>0</v>
      </c>
      <c r="X97" s="347">
        <v>0</v>
      </c>
      <c r="Y97" s="347">
        <v>0</v>
      </c>
      <c r="Z97" s="347">
        <v>0</v>
      </c>
      <c r="AA97" s="529" t="s">
        <v>36</v>
      </c>
    </row>
    <row r="98" spans="1:27" s="556" customFormat="1">
      <c r="A98" s="348" t="s">
        <v>37</v>
      </c>
      <c r="B98" s="344">
        <v>0</v>
      </c>
      <c r="C98" s="345">
        <v>0</v>
      </c>
      <c r="D98" s="344">
        <v>0</v>
      </c>
      <c r="E98" s="345">
        <v>0</v>
      </c>
      <c r="F98" s="347">
        <v>0</v>
      </c>
      <c r="G98" s="347">
        <v>0</v>
      </c>
      <c r="H98" s="344">
        <v>0</v>
      </c>
      <c r="I98" s="345">
        <v>0</v>
      </c>
      <c r="J98" s="345">
        <v>0</v>
      </c>
      <c r="K98" s="345">
        <v>0</v>
      </c>
      <c r="L98" s="344">
        <v>0</v>
      </c>
      <c r="M98" s="345">
        <v>0</v>
      </c>
      <c r="N98" s="345">
        <v>0</v>
      </c>
      <c r="O98" s="345">
        <v>0</v>
      </c>
      <c r="P98" s="345">
        <v>0</v>
      </c>
      <c r="Q98" s="345">
        <v>0</v>
      </c>
      <c r="R98" s="344">
        <v>0</v>
      </c>
      <c r="S98" s="345">
        <v>0</v>
      </c>
      <c r="T98" s="345">
        <v>0</v>
      </c>
      <c r="U98" s="346">
        <v>0</v>
      </c>
      <c r="V98" s="347">
        <v>0</v>
      </c>
      <c r="W98" s="347">
        <v>0</v>
      </c>
      <c r="X98" s="347">
        <v>0</v>
      </c>
      <c r="Y98" s="347">
        <v>0</v>
      </c>
      <c r="Z98" s="347">
        <v>0</v>
      </c>
      <c r="AA98" s="529" t="s">
        <v>37</v>
      </c>
    </row>
    <row r="99" spans="1:27" s="556" customFormat="1">
      <c r="A99" s="348" t="s">
        <v>38</v>
      </c>
      <c r="B99" s="344">
        <v>0</v>
      </c>
      <c r="C99" s="345">
        <v>0</v>
      </c>
      <c r="D99" s="344">
        <v>0</v>
      </c>
      <c r="E99" s="345">
        <v>0</v>
      </c>
      <c r="F99" s="347">
        <v>0</v>
      </c>
      <c r="G99" s="347">
        <v>0</v>
      </c>
      <c r="H99" s="344">
        <v>0</v>
      </c>
      <c r="I99" s="345">
        <v>0</v>
      </c>
      <c r="J99" s="345">
        <v>0</v>
      </c>
      <c r="K99" s="345">
        <v>0</v>
      </c>
      <c r="L99" s="344">
        <v>0</v>
      </c>
      <c r="M99" s="345">
        <v>0</v>
      </c>
      <c r="N99" s="345">
        <v>0</v>
      </c>
      <c r="O99" s="345">
        <v>0</v>
      </c>
      <c r="P99" s="345">
        <v>0</v>
      </c>
      <c r="Q99" s="345">
        <v>0</v>
      </c>
      <c r="R99" s="344">
        <v>0</v>
      </c>
      <c r="S99" s="345">
        <v>0</v>
      </c>
      <c r="T99" s="345">
        <v>0</v>
      </c>
      <c r="U99" s="346">
        <v>0</v>
      </c>
      <c r="V99" s="347">
        <v>0</v>
      </c>
      <c r="W99" s="347">
        <v>0</v>
      </c>
      <c r="X99" s="347">
        <v>0</v>
      </c>
      <c r="Y99" s="347">
        <v>0</v>
      </c>
      <c r="Z99" s="347">
        <v>0</v>
      </c>
      <c r="AA99" s="529" t="s">
        <v>38</v>
      </c>
    </row>
    <row r="100" spans="1:27" s="556" customFormat="1">
      <c r="A100" s="348" t="s">
        <v>39</v>
      </c>
      <c r="B100" s="344">
        <v>0</v>
      </c>
      <c r="C100" s="345">
        <v>0</v>
      </c>
      <c r="D100" s="344">
        <v>0</v>
      </c>
      <c r="E100" s="345">
        <v>0</v>
      </c>
      <c r="F100" s="347">
        <v>0</v>
      </c>
      <c r="G100" s="347">
        <v>0</v>
      </c>
      <c r="H100" s="344">
        <v>0</v>
      </c>
      <c r="I100" s="345">
        <v>0</v>
      </c>
      <c r="J100" s="345">
        <v>0</v>
      </c>
      <c r="K100" s="345">
        <v>0</v>
      </c>
      <c r="L100" s="344">
        <v>0</v>
      </c>
      <c r="M100" s="345">
        <v>0</v>
      </c>
      <c r="N100" s="345">
        <v>0</v>
      </c>
      <c r="O100" s="345">
        <v>0</v>
      </c>
      <c r="P100" s="345">
        <v>0</v>
      </c>
      <c r="Q100" s="345">
        <v>0</v>
      </c>
      <c r="R100" s="344">
        <v>0</v>
      </c>
      <c r="S100" s="345">
        <v>0</v>
      </c>
      <c r="T100" s="345">
        <v>0</v>
      </c>
      <c r="U100" s="346">
        <v>0</v>
      </c>
      <c r="V100" s="347">
        <v>0</v>
      </c>
      <c r="W100" s="347">
        <v>0</v>
      </c>
      <c r="X100" s="347">
        <v>0</v>
      </c>
      <c r="Y100" s="347">
        <v>0</v>
      </c>
      <c r="Z100" s="347">
        <v>0</v>
      </c>
      <c r="AA100" s="529" t="s">
        <v>39</v>
      </c>
    </row>
    <row r="101" spans="1:27" s="556" customFormat="1">
      <c r="A101" s="348" t="s">
        <v>40</v>
      </c>
      <c r="B101" s="344">
        <v>0</v>
      </c>
      <c r="C101" s="345">
        <v>0</v>
      </c>
      <c r="D101" s="344">
        <v>0</v>
      </c>
      <c r="E101" s="345">
        <v>0</v>
      </c>
      <c r="F101" s="347">
        <v>0</v>
      </c>
      <c r="G101" s="347">
        <v>0</v>
      </c>
      <c r="H101" s="344">
        <v>0</v>
      </c>
      <c r="I101" s="345">
        <v>0</v>
      </c>
      <c r="J101" s="345">
        <v>0</v>
      </c>
      <c r="K101" s="345">
        <v>0</v>
      </c>
      <c r="L101" s="344">
        <v>0</v>
      </c>
      <c r="M101" s="345">
        <v>0</v>
      </c>
      <c r="N101" s="345">
        <v>0</v>
      </c>
      <c r="O101" s="345">
        <v>0</v>
      </c>
      <c r="P101" s="345">
        <v>0</v>
      </c>
      <c r="Q101" s="345">
        <v>0</v>
      </c>
      <c r="R101" s="344">
        <v>0</v>
      </c>
      <c r="S101" s="345">
        <v>0</v>
      </c>
      <c r="T101" s="345">
        <v>0</v>
      </c>
      <c r="U101" s="346">
        <v>0</v>
      </c>
      <c r="V101" s="347">
        <v>0</v>
      </c>
      <c r="W101" s="347">
        <v>0</v>
      </c>
      <c r="X101" s="347">
        <v>0</v>
      </c>
      <c r="Y101" s="347">
        <v>0</v>
      </c>
      <c r="Z101" s="347">
        <v>0</v>
      </c>
      <c r="AA101" s="529" t="s">
        <v>40</v>
      </c>
    </row>
    <row r="102" spans="1:27" s="556" customFormat="1" ht="13" thickBot="1">
      <c r="A102" s="354" t="s">
        <v>41</v>
      </c>
      <c r="B102" s="349">
        <v>0</v>
      </c>
      <c r="C102" s="350">
        <v>0</v>
      </c>
      <c r="D102" s="349">
        <v>0</v>
      </c>
      <c r="E102" s="350">
        <v>0</v>
      </c>
      <c r="F102" s="351">
        <v>0</v>
      </c>
      <c r="G102" s="351">
        <v>0</v>
      </c>
      <c r="H102" s="349">
        <v>0</v>
      </c>
      <c r="I102" s="350">
        <v>0</v>
      </c>
      <c r="J102" s="350">
        <v>0</v>
      </c>
      <c r="K102" s="350">
        <v>0</v>
      </c>
      <c r="L102" s="350">
        <v>0</v>
      </c>
      <c r="M102" s="350">
        <v>0</v>
      </c>
      <c r="N102" s="350">
        <v>0</v>
      </c>
      <c r="O102" s="350">
        <v>0</v>
      </c>
      <c r="P102" s="350">
        <v>0</v>
      </c>
      <c r="Q102" s="350">
        <v>0</v>
      </c>
      <c r="R102" s="349">
        <v>0</v>
      </c>
      <c r="S102" s="350">
        <v>0</v>
      </c>
      <c r="T102" s="350">
        <v>0</v>
      </c>
      <c r="U102" s="352">
        <v>0</v>
      </c>
      <c r="V102" s="351">
        <v>0</v>
      </c>
      <c r="W102" s="351">
        <v>0</v>
      </c>
      <c r="X102" s="351">
        <v>0</v>
      </c>
      <c r="Y102" s="351">
        <v>0</v>
      </c>
      <c r="Z102" s="351">
        <v>0</v>
      </c>
      <c r="AA102" s="528" t="s">
        <v>41</v>
      </c>
    </row>
    <row r="103" spans="1:27" ht="15.75" customHeight="1" thickBot="1">
      <c r="A103" s="558" t="s">
        <v>315</v>
      </c>
      <c r="B103" s="559">
        <f t="shared" ref="B103:J103" si="2">SUM(B61:B102)</f>
        <v>137215</v>
      </c>
      <c r="C103" s="559">
        <f t="shared" si="2"/>
        <v>138531</v>
      </c>
      <c r="D103" s="559">
        <f t="shared" si="2"/>
        <v>133650</v>
      </c>
      <c r="E103" s="559">
        <f t="shared" si="2"/>
        <v>133778</v>
      </c>
      <c r="F103" s="559">
        <f t="shared" si="2"/>
        <v>131787</v>
      </c>
      <c r="G103" s="559">
        <f t="shared" si="2"/>
        <v>129945</v>
      </c>
      <c r="H103" s="559">
        <f t="shared" si="2"/>
        <v>119537</v>
      </c>
      <c r="I103" s="559">
        <f t="shared" si="2"/>
        <v>125299</v>
      </c>
      <c r="J103" s="559">
        <f t="shared" si="2"/>
        <v>126203</v>
      </c>
      <c r="K103" s="559">
        <f t="shared" ref="K103:W103" si="3">SUM(K61:K102)</f>
        <v>134533</v>
      </c>
      <c r="L103" s="559">
        <f t="shared" si="3"/>
        <v>127372</v>
      </c>
      <c r="M103" s="559">
        <f t="shared" si="3"/>
        <v>120700.49</v>
      </c>
      <c r="N103" s="559">
        <f t="shared" si="3"/>
        <v>142244.60699999999</v>
      </c>
      <c r="O103" s="559">
        <f t="shared" si="3"/>
        <v>130319.9954</v>
      </c>
      <c r="P103" s="559">
        <f t="shared" si="3"/>
        <v>122808.537</v>
      </c>
      <c r="Q103" s="559">
        <f t="shared" si="3"/>
        <v>137196.80559999999</v>
      </c>
      <c r="R103" s="559">
        <f t="shared" si="3"/>
        <v>136871.5748</v>
      </c>
      <c r="S103" s="559">
        <f t="shared" si="3"/>
        <v>131888.383</v>
      </c>
      <c r="T103" s="559">
        <f t="shared" si="3"/>
        <v>139825.318</v>
      </c>
      <c r="U103" s="559">
        <f t="shared" si="3"/>
        <v>135530.65</v>
      </c>
      <c r="V103" s="559">
        <f>SUM(V61:V102)</f>
        <v>130995.01599999999</v>
      </c>
      <c r="W103" s="559">
        <f t="shared" si="3"/>
        <v>146560.31600000002</v>
      </c>
      <c r="X103" s="559">
        <f>SUM(X61:X102)</f>
        <v>150281.62100000001</v>
      </c>
      <c r="Y103" s="559">
        <f>SUM(Y61:Y102)</f>
        <v>136061.21599999999</v>
      </c>
      <c r="Z103" s="559">
        <f>SUM(Z61:Z102)</f>
        <v>134401.201</v>
      </c>
      <c r="AA103" s="558" t="s">
        <v>315</v>
      </c>
    </row>
    <row r="104" spans="1:27" ht="13" thickTop="1">
      <c r="A104" s="560"/>
      <c r="B104" s="561"/>
      <c r="C104" s="561"/>
      <c r="D104" s="561"/>
      <c r="E104" s="561"/>
      <c r="F104" s="561"/>
      <c r="G104" s="561"/>
      <c r="H104" s="561"/>
      <c r="I104" s="561"/>
      <c r="J104" s="561"/>
      <c r="K104" s="561"/>
      <c r="L104" s="562"/>
      <c r="M104" s="562"/>
      <c r="N104" s="561"/>
      <c r="O104" s="561"/>
      <c r="P104" s="561"/>
      <c r="Q104" s="561"/>
      <c r="R104" s="562"/>
      <c r="S104" s="562"/>
      <c r="T104" s="562"/>
      <c r="U104" s="562"/>
      <c r="V104" s="560"/>
      <c r="W104" s="560"/>
      <c r="X104" s="560"/>
      <c r="Y104" s="560"/>
      <c r="AA104" s="560"/>
    </row>
    <row r="105" spans="1:27">
      <c r="A105" s="563" t="s">
        <v>214</v>
      </c>
      <c r="B105" s="561"/>
      <c r="C105" s="561"/>
      <c r="D105" s="561"/>
      <c r="E105" s="561"/>
      <c r="F105" s="561"/>
      <c r="G105" s="561"/>
      <c r="H105" s="561"/>
      <c r="I105" s="561"/>
      <c r="J105" s="561"/>
      <c r="K105" s="561"/>
      <c r="L105" s="562"/>
      <c r="M105" s="562"/>
      <c r="N105" s="561"/>
      <c r="O105" s="561"/>
      <c r="P105" s="561"/>
      <c r="Q105" s="561"/>
      <c r="R105" s="562"/>
      <c r="S105" s="562"/>
      <c r="T105" s="562"/>
      <c r="U105" s="562"/>
      <c r="V105" s="564"/>
      <c r="W105" s="560"/>
      <c r="X105" s="560"/>
      <c r="Y105" s="560"/>
      <c r="AA105" s="560"/>
    </row>
    <row r="106" spans="1:27">
      <c r="A106" s="563" t="s">
        <v>215</v>
      </c>
      <c r="B106" s="561"/>
      <c r="C106" s="561"/>
      <c r="D106" s="561"/>
      <c r="E106" s="561"/>
      <c r="F106" s="561"/>
      <c r="G106" s="561"/>
      <c r="H106" s="561"/>
      <c r="I106" s="561"/>
      <c r="J106" s="561"/>
      <c r="K106" s="561"/>
      <c r="L106" s="562"/>
      <c r="M106" s="562"/>
      <c r="N106" s="561"/>
      <c r="O106" s="561"/>
      <c r="P106" s="561"/>
      <c r="Q106" s="561"/>
      <c r="R106" s="562"/>
      <c r="S106" s="562"/>
      <c r="T106" s="562"/>
      <c r="U106" s="562"/>
      <c r="V106" s="560"/>
      <c r="W106" s="560"/>
      <c r="X106" s="560"/>
      <c r="Y106" s="560"/>
      <c r="AA106" s="560"/>
    </row>
    <row r="107" spans="1:27">
      <c r="A107" s="563" t="s">
        <v>316</v>
      </c>
      <c r="B107" s="561"/>
      <c r="C107" s="561"/>
      <c r="D107" s="561"/>
      <c r="E107" s="561"/>
      <c r="F107" s="561"/>
      <c r="G107" s="561"/>
      <c r="H107" s="561"/>
      <c r="I107" s="561"/>
      <c r="J107" s="561"/>
      <c r="K107" s="561"/>
      <c r="L107" s="562"/>
      <c r="M107" s="562"/>
      <c r="N107" s="561"/>
      <c r="O107" s="561"/>
      <c r="P107" s="561"/>
      <c r="Q107" s="561"/>
      <c r="R107" s="562"/>
      <c r="S107" s="562"/>
      <c r="T107" s="562"/>
      <c r="U107" s="562"/>
      <c r="V107" s="560"/>
      <c r="W107" s="560"/>
      <c r="X107" s="560"/>
      <c r="Y107" s="560"/>
      <c r="AA107" s="560"/>
    </row>
    <row r="108" spans="1:27">
      <c r="A108" s="565" t="s">
        <v>314</v>
      </c>
      <c r="B108" s="561"/>
      <c r="C108" s="561"/>
      <c r="D108" s="566"/>
      <c r="E108" s="561"/>
      <c r="F108" s="561"/>
      <c r="G108" s="561"/>
      <c r="H108" s="561"/>
      <c r="I108" s="561"/>
      <c r="J108" s="561"/>
      <c r="K108" s="561"/>
      <c r="L108" s="562"/>
      <c r="M108" s="562"/>
      <c r="N108" s="561"/>
      <c r="O108" s="561"/>
      <c r="P108" s="561"/>
      <c r="Q108" s="561"/>
      <c r="R108" s="562"/>
      <c r="S108" s="562"/>
      <c r="T108" s="562"/>
      <c r="U108" s="562"/>
      <c r="V108" s="560"/>
      <c r="W108" s="560"/>
      <c r="X108" s="560"/>
      <c r="Y108" s="560"/>
    </row>
    <row r="109" spans="1:27">
      <c r="A109" s="394" t="s">
        <v>317</v>
      </c>
      <c r="B109" s="567"/>
      <c r="C109" s="567"/>
      <c r="D109" s="567"/>
      <c r="E109" s="567"/>
      <c r="F109" s="567"/>
      <c r="G109" s="567"/>
      <c r="H109" s="567"/>
      <c r="I109" s="567"/>
      <c r="J109" s="567"/>
      <c r="K109" s="567"/>
      <c r="L109" s="568"/>
      <c r="M109" s="568"/>
      <c r="N109" s="567"/>
      <c r="O109" s="567"/>
      <c r="P109" s="567"/>
      <c r="Q109" s="567"/>
      <c r="R109" s="568"/>
      <c r="S109" s="568"/>
      <c r="T109" s="568"/>
      <c r="U109" s="568"/>
    </row>
    <row r="110" spans="1:27">
      <c r="A110" s="569"/>
      <c r="B110" s="567"/>
      <c r="C110" s="567"/>
      <c r="D110" s="567"/>
      <c r="E110" s="567"/>
      <c r="F110" s="567"/>
      <c r="G110" s="567"/>
      <c r="H110" s="567"/>
      <c r="I110" s="567"/>
      <c r="J110" s="567"/>
      <c r="K110" s="567"/>
      <c r="L110" s="568"/>
      <c r="M110" s="568"/>
      <c r="N110" s="567"/>
      <c r="O110" s="567"/>
      <c r="P110" s="567"/>
      <c r="Q110" s="567"/>
      <c r="R110" s="568"/>
      <c r="S110" s="568"/>
      <c r="T110" s="568"/>
      <c r="U110" s="568"/>
    </row>
    <row r="111" spans="1:27">
      <c r="A111" s="570"/>
      <c r="B111" s="567"/>
      <c r="C111" s="567"/>
      <c r="D111" s="567"/>
      <c r="E111" s="567"/>
      <c r="F111" s="567"/>
      <c r="G111" s="567"/>
      <c r="H111" s="567"/>
      <c r="I111" s="567"/>
      <c r="J111" s="567"/>
      <c r="K111" s="567"/>
      <c r="L111" s="568"/>
      <c r="M111" s="568"/>
      <c r="N111" s="567"/>
      <c r="O111" s="567"/>
      <c r="P111" s="567"/>
      <c r="Q111" s="567"/>
      <c r="R111" s="568"/>
      <c r="S111" s="568"/>
      <c r="T111" s="568"/>
      <c r="U111" s="568"/>
    </row>
    <row r="112" spans="1:27">
      <c r="A112" s="570"/>
      <c r="B112" s="567"/>
      <c r="C112" s="567"/>
      <c r="D112" s="567"/>
      <c r="E112" s="567"/>
      <c r="F112" s="567"/>
      <c r="G112" s="567"/>
      <c r="H112" s="567"/>
      <c r="I112" s="567"/>
      <c r="J112" s="567"/>
      <c r="K112" s="567"/>
      <c r="L112" s="568"/>
      <c r="M112" s="568"/>
      <c r="N112" s="567"/>
      <c r="O112" s="567"/>
      <c r="P112" s="567"/>
      <c r="Q112" s="567"/>
      <c r="R112" s="568"/>
      <c r="S112" s="568"/>
      <c r="T112" s="568"/>
      <c r="U112" s="568"/>
    </row>
    <row r="113" spans="1:21">
      <c r="A113" s="570"/>
      <c r="B113" s="567"/>
      <c r="C113" s="567"/>
      <c r="D113" s="567"/>
      <c r="E113" s="567"/>
      <c r="F113" s="567"/>
      <c r="G113" s="567"/>
      <c r="H113" s="567"/>
      <c r="I113" s="567"/>
      <c r="J113" s="567"/>
      <c r="K113" s="567"/>
      <c r="L113" s="568"/>
      <c r="M113" s="568"/>
      <c r="N113" s="567"/>
      <c r="O113" s="567"/>
      <c r="P113" s="567"/>
      <c r="Q113" s="567"/>
      <c r="R113" s="568"/>
      <c r="S113" s="568"/>
      <c r="T113" s="568"/>
      <c r="U113" s="568"/>
    </row>
    <row r="114" spans="1:21">
      <c r="A114" s="570"/>
      <c r="B114" s="567"/>
      <c r="C114" s="567"/>
      <c r="D114" s="567"/>
      <c r="E114" s="567"/>
      <c r="F114" s="567"/>
      <c r="G114" s="567"/>
      <c r="H114" s="567"/>
      <c r="I114" s="567"/>
      <c r="J114" s="567"/>
      <c r="K114" s="567"/>
      <c r="L114" s="568"/>
      <c r="M114" s="568"/>
      <c r="N114" s="567"/>
      <c r="O114" s="567"/>
      <c r="P114" s="567"/>
      <c r="Q114" s="567"/>
      <c r="R114" s="568"/>
      <c r="S114" s="568"/>
      <c r="T114" s="568"/>
      <c r="U114" s="568"/>
    </row>
    <row r="115" spans="1:21">
      <c r="A115" s="570"/>
      <c r="B115" s="567"/>
      <c r="C115" s="567"/>
      <c r="D115" s="567"/>
      <c r="E115" s="567"/>
      <c r="F115" s="567"/>
      <c r="G115" s="567"/>
      <c r="H115" s="567"/>
      <c r="I115" s="567"/>
      <c r="J115" s="567"/>
      <c r="K115" s="567"/>
      <c r="L115" s="568"/>
      <c r="M115" s="568"/>
      <c r="N115" s="567"/>
      <c r="O115" s="567"/>
      <c r="P115" s="567"/>
      <c r="Q115" s="567"/>
      <c r="R115" s="568"/>
      <c r="S115" s="568"/>
      <c r="T115" s="568"/>
      <c r="U115" s="568"/>
    </row>
    <row r="116" spans="1:21">
      <c r="A116" s="570"/>
      <c r="B116" s="567"/>
      <c r="C116" s="567"/>
      <c r="D116" s="567"/>
      <c r="E116" s="567"/>
      <c r="F116" s="567"/>
      <c r="G116" s="567"/>
      <c r="H116" s="567"/>
      <c r="I116" s="567"/>
      <c r="J116" s="567"/>
      <c r="K116" s="567"/>
      <c r="L116" s="568"/>
      <c r="M116" s="568"/>
      <c r="N116" s="567"/>
      <c r="O116" s="567"/>
      <c r="P116" s="567"/>
      <c r="Q116" s="567"/>
      <c r="R116" s="568"/>
      <c r="S116" s="568"/>
      <c r="T116" s="568"/>
      <c r="U116" s="568"/>
    </row>
    <row r="117" spans="1:21">
      <c r="A117" s="570"/>
      <c r="B117" s="567"/>
      <c r="C117" s="567"/>
      <c r="D117" s="567"/>
      <c r="E117" s="567"/>
      <c r="F117" s="567"/>
      <c r="G117" s="567"/>
      <c r="H117" s="567"/>
      <c r="I117" s="567"/>
      <c r="J117" s="567"/>
      <c r="K117" s="567"/>
      <c r="L117" s="568"/>
      <c r="M117" s="568"/>
      <c r="N117" s="567"/>
      <c r="O117" s="567"/>
      <c r="P117" s="567"/>
      <c r="Q117" s="567"/>
      <c r="R117" s="568"/>
      <c r="S117" s="568"/>
      <c r="T117" s="568"/>
      <c r="U117" s="568"/>
    </row>
    <row r="118" spans="1:21">
      <c r="A118" s="570"/>
      <c r="B118" s="567"/>
      <c r="C118" s="567"/>
      <c r="D118" s="567"/>
      <c r="E118" s="567"/>
      <c r="F118" s="567"/>
      <c r="G118" s="567"/>
      <c r="H118" s="567"/>
      <c r="I118" s="567"/>
      <c r="J118" s="567"/>
      <c r="K118" s="567"/>
      <c r="L118" s="568"/>
      <c r="M118" s="568"/>
      <c r="N118" s="567"/>
      <c r="O118" s="567"/>
      <c r="P118" s="567"/>
      <c r="Q118" s="567"/>
      <c r="R118" s="568"/>
      <c r="S118" s="568"/>
      <c r="T118" s="568"/>
      <c r="U118" s="568"/>
    </row>
    <row r="119" spans="1:21">
      <c r="A119" s="570"/>
      <c r="B119" s="567"/>
      <c r="C119" s="567"/>
      <c r="D119" s="567"/>
      <c r="E119" s="567"/>
      <c r="F119" s="567"/>
      <c r="G119" s="567"/>
      <c r="H119" s="567"/>
      <c r="I119" s="567"/>
      <c r="J119" s="567"/>
      <c r="K119" s="567"/>
      <c r="L119" s="568"/>
      <c r="M119" s="568"/>
      <c r="N119" s="567"/>
      <c r="O119" s="567"/>
      <c r="P119" s="567"/>
      <c r="Q119" s="567"/>
      <c r="R119" s="568"/>
      <c r="S119" s="568"/>
      <c r="T119" s="568"/>
      <c r="U119" s="568"/>
    </row>
    <row r="120" spans="1:21">
      <c r="A120" s="570"/>
      <c r="B120" s="567"/>
      <c r="C120" s="567"/>
      <c r="D120" s="567"/>
      <c r="E120" s="567"/>
      <c r="F120" s="567"/>
      <c r="G120" s="567"/>
      <c r="H120" s="567"/>
      <c r="I120" s="567"/>
      <c r="J120" s="567"/>
      <c r="K120" s="567"/>
      <c r="L120" s="568"/>
      <c r="M120" s="568"/>
      <c r="N120" s="567"/>
      <c r="O120" s="567"/>
      <c r="P120" s="567"/>
      <c r="Q120" s="567"/>
      <c r="R120" s="568"/>
      <c r="S120" s="568"/>
      <c r="T120" s="568"/>
      <c r="U120" s="568"/>
    </row>
    <row r="121" spans="1:21">
      <c r="A121" s="567"/>
      <c r="B121" s="567"/>
      <c r="C121" s="567"/>
      <c r="D121" s="567"/>
      <c r="E121" s="567"/>
      <c r="F121" s="567"/>
      <c r="G121" s="567"/>
      <c r="H121" s="567"/>
      <c r="I121" s="567"/>
      <c r="J121" s="567"/>
      <c r="K121" s="567"/>
      <c r="L121" s="568"/>
      <c r="M121" s="568"/>
      <c r="N121" s="567"/>
      <c r="O121" s="567"/>
      <c r="P121" s="567"/>
      <c r="Q121" s="567"/>
      <c r="R121" s="568"/>
      <c r="S121" s="568"/>
      <c r="T121" s="568"/>
      <c r="U121" s="568"/>
    </row>
    <row r="122" spans="1:21">
      <c r="A122" s="567"/>
      <c r="B122" s="567"/>
      <c r="C122" s="567"/>
      <c r="D122" s="567"/>
      <c r="E122" s="567"/>
      <c r="F122" s="567"/>
      <c r="G122" s="567"/>
      <c r="H122" s="567"/>
      <c r="I122" s="567"/>
      <c r="J122" s="567"/>
    </row>
    <row r="123" spans="1:21">
      <c r="A123" s="567"/>
      <c r="B123" s="567"/>
      <c r="C123" s="567"/>
      <c r="D123" s="567"/>
      <c r="E123" s="567"/>
      <c r="F123" s="567"/>
      <c r="G123" s="567"/>
      <c r="H123" s="567"/>
      <c r="I123" s="567"/>
      <c r="J123" s="567"/>
    </row>
    <row r="124" spans="1:21">
      <c r="A124" s="567"/>
      <c r="B124" s="567"/>
      <c r="C124" s="567"/>
      <c r="D124" s="567"/>
      <c r="E124" s="567"/>
      <c r="F124" s="567"/>
      <c r="G124" s="567"/>
      <c r="H124" s="567"/>
      <c r="I124" s="567"/>
      <c r="J124" s="567"/>
    </row>
    <row r="125" spans="1:21">
      <c r="A125" s="567"/>
      <c r="B125" s="567"/>
      <c r="C125" s="567"/>
      <c r="D125" s="567"/>
      <c r="E125" s="567"/>
      <c r="F125" s="567"/>
      <c r="G125" s="567"/>
      <c r="H125" s="567"/>
      <c r="I125" s="567"/>
      <c r="J125" s="567"/>
    </row>
    <row r="126" spans="1:21">
      <c r="A126" s="567"/>
      <c r="B126" s="567"/>
      <c r="C126" s="567"/>
      <c r="D126" s="567"/>
      <c r="E126" s="567"/>
      <c r="F126" s="567"/>
      <c r="G126" s="567"/>
      <c r="H126" s="567"/>
      <c r="I126" s="567"/>
      <c r="J126" s="567"/>
    </row>
  </sheetData>
  <mergeCells count="6">
    <mergeCell ref="B5:W5"/>
    <mergeCell ref="B59:W59"/>
    <mergeCell ref="A55:AA55"/>
    <mergeCell ref="A57:AA57"/>
    <mergeCell ref="A1:Z1"/>
    <mergeCell ref="A3:Z3"/>
  </mergeCells>
  <phoneticPr fontId="0" type="noConversion"/>
  <conditionalFormatting sqref="A106:A107">
    <cfRule type="cellIs" dxfId="814" priority="265" stopIfTrue="1" operator="equal">
      <formula>0</formula>
    </cfRule>
  </conditionalFormatting>
  <conditionalFormatting sqref="B7:L10">
    <cfRule type="cellIs" dxfId="813" priority="220" stopIfTrue="1" operator="equal">
      <formula>0</formula>
    </cfRule>
  </conditionalFormatting>
  <conditionalFormatting sqref="O7:Q10">
    <cfRule type="cellIs" dxfId="812" priority="219" stopIfTrue="1" operator="equal">
      <formula>0</formula>
    </cfRule>
  </conditionalFormatting>
  <conditionalFormatting sqref="R7:U10">
    <cfRule type="cellIs" dxfId="811" priority="218" stopIfTrue="1" operator="equal">
      <formula>0</formula>
    </cfRule>
  </conditionalFormatting>
  <conditionalFormatting sqref="V7 V9:V10">
    <cfRule type="cellIs" dxfId="810" priority="217" stopIfTrue="1" operator="equal">
      <formula>0</formula>
    </cfRule>
  </conditionalFormatting>
  <conditionalFormatting sqref="M7:N10">
    <cfRule type="cellIs" dxfId="809" priority="216" stopIfTrue="1" operator="equal">
      <formula>0</formula>
    </cfRule>
  </conditionalFormatting>
  <conditionalFormatting sqref="W7:Z10">
    <cfRule type="cellIs" dxfId="808" priority="215" stopIfTrue="1" operator="equal">
      <formula>0</formula>
    </cfRule>
  </conditionalFormatting>
  <conditionalFormatting sqref="A10">
    <cfRule type="cellIs" dxfId="807" priority="213" stopIfTrue="1" operator="equal">
      <formula>0</formula>
    </cfRule>
  </conditionalFormatting>
  <conditionalFormatting sqref="A11:Z11">
    <cfRule type="cellIs" dxfId="806" priority="214" stopIfTrue="1" operator="equal">
      <formula>0</formula>
    </cfRule>
  </conditionalFormatting>
  <conditionalFormatting sqref="AA7:AA10">
    <cfRule type="cellIs" dxfId="805" priority="36" stopIfTrue="1" operator="equal">
      <formula>0</formula>
    </cfRule>
  </conditionalFormatting>
  <conditionalFormatting sqref="AA11">
    <cfRule type="cellIs" dxfId="804" priority="35" stopIfTrue="1" operator="equal">
      <formula>0</formula>
    </cfRule>
  </conditionalFormatting>
  <conditionalFormatting sqref="V8">
    <cfRule type="cellIs" dxfId="803" priority="2" stopIfTrue="1" operator="equal">
      <formula>0</formula>
    </cfRule>
  </conditionalFormatting>
  <hyperlinks>
    <hyperlink ref="A53" r:id="rId1" display="http://agricultura.gencat.cat/ca/departament/estadistiques/agricultura/estadistiques-definitives-conreus/index.html"/>
  </hyperlinks>
  <printOptions horizontalCentered="1"/>
  <pageMargins left="0.19685039370078741" right="0.19685039370078741" top="0.39370078740157483" bottom="0.35433070866141736" header="0" footer="0"/>
  <pageSetup paperSize="9" scale="34" orientation="portrait" r:id="rId2"/>
  <headerFooter alignWithMargins="0"/>
  <rowBreaks count="1" manualBreakCount="1">
    <brk id="54" max="16383" man="1"/>
  </rowBreaks>
  <ignoredErrors>
    <ignoredError sqref="M62" emptyCellReference="1"/>
    <ignoredError sqref="D103:L103 N103:U103 N11:W11 D11:L11 W103:Y103" formulaRange="1"/>
  </ignoredErrors>
  <drawing r:id="rId3"/>
  <extLst>
    <ext xmlns:x14="http://schemas.microsoft.com/office/spreadsheetml/2009/9/main" uri="{78C0D931-6437-407d-A8EE-F0AAD7539E65}">
      <x14:conditionalFormattings>
        <x14:conditionalFormatting xmlns:xm="http://schemas.microsoft.com/office/excel/2006/main">
          <x14:cfRule type="containsText" priority="102" operator="containsText" id="{5723A9C5-2673-43B2-8728-18B3C01A15A7}">
            <xm:f>NOT(ISERROR(SEARCH("-",G67)))</xm:f>
            <xm:f>"-"</xm:f>
            <x14:dxf/>
          </x14:cfRule>
          <xm:sqref>G67:G72</xm:sqref>
        </x14:conditionalFormatting>
        <x14:conditionalFormatting xmlns:xm="http://schemas.microsoft.com/office/excel/2006/main">
          <x14:cfRule type="containsText" priority="110" operator="containsText" id="{1E12CE9E-D10D-4FCB-ABA7-ED396D4AB10A}">
            <xm:f>NOT(ISERROR(SEARCH("-",V61)))</xm:f>
            <xm:f>"-"</xm:f>
            <x14:dxf/>
          </x14:cfRule>
          <xm:sqref>V61 V63:V65</xm:sqref>
        </x14:conditionalFormatting>
        <x14:conditionalFormatting xmlns:xm="http://schemas.microsoft.com/office/excel/2006/main">
          <x14:cfRule type="containsText" priority="66" operator="containsText" id="{C0F5E4C7-6456-4152-8655-2706FC9229B1}">
            <xm:f>NOT(ISERROR(SEARCH("-",X91)))</xm:f>
            <xm:f>"-"</xm:f>
            <x14:dxf/>
          </x14:cfRule>
          <xm:sqref>X91:X96</xm:sqref>
        </x14:conditionalFormatting>
        <x14:conditionalFormatting xmlns:xm="http://schemas.microsoft.com/office/excel/2006/main">
          <x14:cfRule type="containsText" priority="65" operator="containsText" id="{70D461CA-9483-4024-832F-ED101309F311}">
            <xm:f>NOT(ISERROR(SEARCH("-",G91)))</xm:f>
            <xm:f>"-"</xm:f>
            <x14:dxf/>
          </x14:cfRule>
          <xm:sqref>G91:G96</xm:sqref>
        </x14:conditionalFormatting>
        <x14:conditionalFormatting xmlns:xm="http://schemas.microsoft.com/office/excel/2006/main">
          <x14:cfRule type="containsText" priority="64" operator="containsText" id="{A3677C79-D3FA-4845-B5DD-5A6EBCA071AE}">
            <xm:f>NOT(ISERROR(SEARCH("-",V91)))</xm:f>
            <xm:f>"-"</xm:f>
            <x14:dxf/>
          </x14:cfRule>
          <xm:sqref>V91:V96</xm:sqref>
        </x14:conditionalFormatting>
        <x14:conditionalFormatting xmlns:xm="http://schemas.microsoft.com/office/excel/2006/main">
          <x14:cfRule type="containsText" priority="63" operator="containsText" id="{05EEB8F1-F579-45F8-9572-213A6E3D36F3}">
            <xm:f>NOT(ISERROR(SEARCH("-",N91)))</xm:f>
            <xm:f>"-"</xm:f>
            <x14:dxf/>
          </x14:cfRule>
          <xm:sqref>N91:N96</xm:sqref>
        </x14:conditionalFormatting>
        <x14:conditionalFormatting xmlns:xm="http://schemas.microsoft.com/office/excel/2006/main">
          <x14:cfRule type="containsText" priority="71" operator="containsText" id="{647CCA0B-6BB1-4609-8603-7D230C05BAA2}">
            <xm:f>NOT(ISERROR(SEARCH("-",M85)))</xm:f>
            <xm:f>"-"</xm:f>
            <x14:dxf/>
          </x14:cfRule>
          <xm:sqref>M85:M90</xm:sqref>
        </x14:conditionalFormatting>
        <x14:conditionalFormatting xmlns:xm="http://schemas.microsoft.com/office/excel/2006/main">
          <x14:cfRule type="containsText" priority="70" operator="containsText" id="{EB0F3D6F-9F91-40AF-B2EA-5B1B53DF5D5A}">
            <xm:f>NOT(ISERROR(SEARCH("-",L85)))</xm:f>
            <xm:f>"-"</xm:f>
            <x14:dxf/>
          </x14:cfRule>
          <xm:sqref>L85:L90</xm:sqref>
        </x14:conditionalFormatting>
        <x14:conditionalFormatting xmlns:xm="http://schemas.microsoft.com/office/excel/2006/main">
          <x14:cfRule type="containsText" priority="69" operator="containsText" id="{EE4FDCA5-2F05-4D74-B5E1-D834ADB7E20A}">
            <xm:f>NOT(ISERROR(SEARCH("-",R85)))</xm:f>
            <xm:f>"-"</xm:f>
            <x14:dxf/>
          </x14:cfRule>
          <xm:sqref>R85:R90</xm:sqref>
        </x14:conditionalFormatting>
        <x14:conditionalFormatting xmlns:xm="http://schemas.microsoft.com/office/excel/2006/main">
          <x14:cfRule type="containsText" priority="68" operator="containsText" id="{B82B63F3-83A5-4695-B856-15D11A4B9DC7}">
            <xm:f>NOT(ISERROR(SEARCH("-",Q85)))</xm:f>
            <xm:f>"-"</xm:f>
            <x14:dxf/>
          </x14:cfRule>
          <xm:sqref>Q85:Q90</xm:sqref>
        </x14:conditionalFormatting>
        <x14:conditionalFormatting xmlns:xm="http://schemas.microsoft.com/office/excel/2006/main">
          <x14:cfRule type="containsText" priority="67" operator="containsText" id="{C99ABC98-0001-4F0E-A813-6CB59D3EA04C}">
            <xm:f>NOT(ISERROR(SEARCH("-",E91)))</xm:f>
            <xm:f>"-"</xm:f>
            <x14:dxf/>
          </x14:cfRule>
          <xm:sqref>E91:F96 H91:K96 O91:P96 S91:U96 W91:W96</xm:sqref>
        </x14:conditionalFormatting>
        <x14:conditionalFormatting xmlns:xm="http://schemas.microsoft.com/office/excel/2006/main">
          <x14:cfRule type="containsText" priority="86" operator="containsText" id="{28D345C0-59B3-4E4F-8D60-8278DFEA134E}">
            <xm:f>NOT(ISERROR(SEARCH("-",Q73)))</xm:f>
            <xm:f>"-"</xm:f>
            <x14:dxf/>
          </x14:cfRule>
          <xm:sqref>Q73:Q78</xm:sqref>
        </x14:conditionalFormatting>
        <x14:conditionalFormatting xmlns:xm="http://schemas.microsoft.com/office/excel/2006/main">
          <x14:cfRule type="containsText" priority="94" operator="containsText" id="{B27C807B-BEC7-40D7-A5D9-DF450399F83C}">
            <xm:f>NOT(ISERROR(SEARCH("-",E73)))</xm:f>
            <xm:f>"-"</xm:f>
            <x14:dxf/>
          </x14:cfRule>
          <xm:sqref>E73:F78 H73:K78 O73:P78 S73:U78 W73:W78</xm:sqref>
        </x14:conditionalFormatting>
        <x14:conditionalFormatting xmlns:xm="http://schemas.microsoft.com/office/excel/2006/main">
          <x14:cfRule type="containsText" priority="89" operator="containsText" id="{03DDC739-3A43-4E1E-B890-CCCEA8185624}">
            <xm:f>NOT(ISERROR(SEARCH("-",M73)))</xm:f>
            <xm:f>"-"</xm:f>
            <x14:dxf/>
          </x14:cfRule>
          <xm:sqref>M73:M78</xm:sqref>
        </x14:conditionalFormatting>
        <x14:conditionalFormatting xmlns:xm="http://schemas.microsoft.com/office/excel/2006/main">
          <x14:cfRule type="containsText" priority="97" operator="containsText" id="{58338D31-5598-43EE-83C8-048E322A53C8}">
            <xm:f>NOT(ISERROR(SEARCH("-",R67)))</xm:f>
            <xm:f>"-"</xm:f>
            <x14:dxf/>
          </x14:cfRule>
          <xm:sqref>R67:R72</xm:sqref>
        </x14:conditionalFormatting>
        <x14:conditionalFormatting xmlns:xm="http://schemas.microsoft.com/office/excel/2006/main">
          <x14:cfRule type="containsText" priority="105" operator="containsText" id="{8E3C8AB1-4A85-48F4-AA9E-06FA4A86A25D}">
            <xm:f>NOT(ISERROR(SEARCH("-",Q61)))</xm:f>
            <xm:f>"-"</xm:f>
            <x14:dxf/>
          </x14:cfRule>
          <xm:sqref>Q61:Q66</xm:sqref>
        </x14:conditionalFormatting>
        <x14:conditionalFormatting xmlns:xm="http://schemas.microsoft.com/office/excel/2006/main">
          <x14:cfRule type="containsText" priority="113" operator="containsText" id="{18D76884-033E-4D39-B702-E7BD257C4679}">
            <xm:f>NOT(ISERROR(SEARCH("-",E61)))</xm:f>
            <xm:f>"-"</xm:f>
            <x14:dxf/>
          </x14:cfRule>
          <xm:sqref>H61:K66 O61:P66 S61:U65 W61:W65 E61:F66</xm:sqref>
        </x14:conditionalFormatting>
        <x14:conditionalFormatting xmlns:xm="http://schemas.microsoft.com/office/excel/2006/main">
          <x14:cfRule type="containsText" priority="75" operator="containsText" id="{CC42A341-EF18-46CF-8E48-1C63CFAD6B53}">
            <xm:f>NOT(ISERROR(SEARCH("-",X85)))</xm:f>
            <xm:f>"-"</xm:f>
            <x14:dxf/>
          </x14:cfRule>
          <xm:sqref>X85:X90</xm:sqref>
        </x14:conditionalFormatting>
        <x14:conditionalFormatting xmlns:xm="http://schemas.microsoft.com/office/excel/2006/main">
          <x14:cfRule type="containsText" priority="83" operator="containsText" id="{BCD52F57-6D6F-4B46-BAC2-2C8F013257EB}">
            <xm:f>NOT(ISERROR(SEARCH("-",G79)))</xm:f>
            <xm:f>"-"</xm:f>
            <x14:dxf/>
          </x14:cfRule>
          <xm:sqref>G79:G84</xm:sqref>
        </x14:conditionalFormatting>
        <x14:conditionalFormatting xmlns:xm="http://schemas.microsoft.com/office/excel/2006/main">
          <x14:cfRule type="containsText" priority="91" operator="containsText" id="{79380E58-202E-43A8-BF5B-9B43843B8928}">
            <xm:f>NOT(ISERROR(SEARCH("-",V73)))</xm:f>
            <xm:f>"-"</xm:f>
            <x14:dxf/>
          </x14:cfRule>
          <xm:sqref>V73:V78</xm:sqref>
        </x14:conditionalFormatting>
        <x14:conditionalFormatting xmlns:xm="http://schemas.microsoft.com/office/excel/2006/main">
          <x14:cfRule type="containsText" priority="99" operator="containsText" id="{590FA2B0-1731-4B3F-B51B-D2131E397044}">
            <xm:f>NOT(ISERROR(SEARCH("-",M67)))</xm:f>
            <xm:f>"-"</xm:f>
            <x14:dxf/>
          </x14:cfRule>
          <xm:sqref>M67:M72</xm:sqref>
        </x14:conditionalFormatting>
        <x14:conditionalFormatting xmlns:xm="http://schemas.microsoft.com/office/excel/2006/main">
          <x14:cfRule type="containsText" priority="78" operator="containsText" id="{4307163E-6A6C-4D3D-B3ED-05618BA7DE2C}">
            <xm:f>NOT(ISERROR(SEARCH("-",R79)))</xm:f>
            <xm:f>"-"</xm:f>
            <x14:dxf/>
          </x14:cfRule>
          <xm:sqref>R79:R84</xm:sqref>
        </x14:conditionalFormatting>
        <x14:conditionalFormatting xmlns:xm="http://schemas.microsoft.com/office/excel/2006/main">
          <x14:cfRule type="containsText" priority="72" operator="containsText" id="{D4CFC672-98DA-4DCF-8B64-FE9A2FEAF7BE}">
            <xm:f>NOT(ISERROR(SEARCH("-",N85)))</xm:f>
            <xm:f>"-"</xm:f>
            <x14:dxf/>
          </x14:cfRule>
          <xm:sqref>N85:N90</xm:sqref>
        </x14:conditionalFormatting>
        <x14:conditionalFormatting xmlns:xm="http://schemas.microsoft.com/office/excel/2006/main">
          <x14:cfRule type="containsText" priority="112" operator="containsText" id="{69F05190-94B8-471E-B14A-69592DBB83CA}">
            <xm:f>NOT(ISERROR(SEARCH("-",X61)))</xm:f>
            <xm:f>"-"</xm:f>
            <x14:dxf/>
          </x14:cfRule>
          <xm:sqref>X61:X65</xm:sqref>
        </x14:conditionalFormatting>
        <x14:conditionalFormatting xmlns:xm="http://schemas.microsoft.com/office/excel/2006/main">
          <x14:cfRule type="containsText" priority="111" operator="containsText" id="{AA7F4C65-5C7B-4617-A21E-64BABDFC8BBB}">
            <xm:f>NOT(ISERROR(SEARCH("-",G61)))</xm:f>
            <xm:f>"-"</xm:f>
            <x14:dxf/>
          </x14:cfRule>
          <xm:sqref>G61:G66</xm:sqref>
        </x14:conditionalFormatting>
        <x14:conditionalFormatting xmlns:xm="http://schemas.microsoft.com/office/excel/2006/main">
          <x14:cfRule type="containsText" priority="109" operator="containsText" id="{488C7180-4467-4713-9611-F275D1FFB1CF}">
            <xm:f>NOT(ISERROR(SEARCH("-",N61)))</xm:f>
            <xm:f>"-"</xm:f>
            <x14:dxf/>
          </x14:cfRule>
          <xm:sqref>N61:N66</xm:sqref>
        </x14:conditionalFormatting>
        <x14:conditionalFormatting xmlns:xm="http://schemas.microsoft.com/office/excel/2006/main">
          <x14:cfRule type="containsText" priority="108" operator="containsText" id="{BC17D082-310D-424F-9D19-293AE9DF4539}">
            <xm:f>NOT(ISERROR(SEARCH("-",M61)))</xm:f>
            <xm:f>"-"</xm:f>
            <x14:dxf/>
          </x14:cfRule>
          <xm:sqref>M61:M66</xm:sqref>
        </x14:conditionalFormatting>
        <x14:conditionalFormatting xmlns:xm="http://schemas.microsoft.com/office/excel/2006/main">
          <x14:cfRule type="containsText" priority="107" operator="containsText" id="{7E48C033-6EF0-47D5-850E-F4736CE68F86}">
            <xm:f>NOT(ISERROR(SEARCH("-",L61)))</xm:f>
            <xm:f>"-"</xm:f>
            <x14:dxf/>
          </x14:cfRule>
          <xm:sqref>L61:L66</xm:sqref>
        </x14:conditionalFormatting>
        <x14:conditionalFormatting xmlns:xm="http://schemas.microsoft.com/office/excel/2006/main">
          <x14:cfRule type="containsText" priority="106" operator="containsText" id="{3A88120E-AF02-4E9A-8A03-BC3B79649788}">
            <xm:f>NOT(ISERROR(SEARCH("-",R61)))</xm:f>
            <xm:f>"-"</xm:f>
            <x14:dxf/>
          </x14:cfRule>
          <xm:sqref>R61:R66</xm:sqref>
        </x14:conditionalFormatting>
        <x14:conditionalFormatting xmlns:xm="http://schemas.microsoft.com/office/excel/2006/main">
          <x14:cfRule type="containsText" priority="104" operator="containsText" id="{A623F4BF-33EA-48C9-BAD2-E0D01FCF1B9F}">
            <xm:f>NOT(ISERROR(SEARCH("-",E67)))</xm:f>
            <xm:f>"-"</xm:f>
            <x14:dxf/>
          </x14:cfRule>
          <xm:sqref>E67:F72 H67:K72 O67:P72 S67:U72 W67:W72</xm:sqref>
        </x14:conditionalFormatting>
        <x14:conditionalFormatting xmlns:xm="http://schemas.microsoft.com/office/excel/2006/main">
          <x14:cfRule type="containsText" priority="103" operator="containsText" id="{B0E74221-B85D-400A-871A-67D28EE3F309}">
            <xm:f>NOT(ISERROR(SEARCH("-",X67)))</xm:f>
            <xm:f>"-"</xm:f>
            <x14:dxf/>
          </x14:cfRule>
          <xm:sqref>X67:X72</xm:sqref>
        </x14:conditionalFormatting>
        <x14:conditionalFormatting xmlns:xm="http://schemas.microsoft.com/office/excel/2006/main">
          <x14:cfRule type="containsText" priority="101" operator="containsText" id="{ED1ECDC9-AB2B-480C-BCB3-B25E8DEABE58}">
            <xm:f>NOT(ISERROR(SEARCH("-",V67)))</xm:f>
            <xm:f>"-"</xm:f>
            <x14:dxf/>
          </x14:cfRule>
          <xm:sqref>V67:V70 V72</xm:sqref>
        </x14:conditionalFormatting>
        <x14:conditionalFormatting xmlns:xm="http://schemas.microsoft.com/office/excel/2006/main">
          <x14:cfRule type="containsText" priority="100" operator="containsText" id="{0084B4D1-D78E-448A-8BD0-CE6108746BAB}">
            <xm:f>NOT(ISERROR(SEARCH("-",N67)))</xm:f>
            <xm:f>"-"</xm:f>
            <x14:dxf/>
          </x14:cfRule>
          <xm:sqref>N67:N72</xm:sqref>
        </x14:conditionalFormatting>
        <x14:conditionalFormatting xmlns:xm="http://schemas.microsoft.com/office/excel/2006/main">
          <x14:cfRule type="containsText" priority="98" operator="containsText" id="{54F6D1A8-B84E-4AAE-A4A2-DDA2A0E8037C}">
            <xm:f>NOT(ISERROR(SEARCH("-",L67)))</xm:f>
            <xm:f>"-"</xm:f>
            <x14:dxf/>
          </x14:cfRule>
          <xm:sqref>L67:L72</xm:sqref>
        </x14:conditionalFormatting>
        <x14:conditionalFormatting xmlns:xm="http://schemas.microsoft.com/office/excel/2006/main">
          <x14:cfRule type="containsText" priority="96" operator="containsText" id="{BF3D252F-3537-4316-98ED-2A7144552726}">
            <xm:f>NOT(ISERROR(SEARCH("-",Q67)))</xm:f>
            <xm:f>"-"</xm:f>
            <x14:dxf/>
          </x14:cfRule>
          <xm:sqref>Q67:Q72</xm:sqref>
        </x14:conditionalFormatting>
        <x14:conditionalFormatting xmlns:xm="http://schemas.microsoft.com/office/excel/2006/main">
          <x14:cfRule type="containsText" priority="95" operator="containsText" id="{E1832944-2B67-44F4-BD2C-BF255EA9F395}">
            <xm:f>NOT(ISERROR(SEARCH("-",S66)))</xm:f>
            <xm:f>"-"</xm:f>
            <x14:dxf/>
          </x14:cfRule>
          <xm:sqref>S66:X66</xm:sqref>
        </x14:conditionalFormatting>
        <x14:conditionalFormatting xmlns:xm="http://schemas.microsoft.com/office/excel/2006/main">
          <x14:cfRule type="containsText" priority="93" operator="containsText" id="{CF782225-F53E-4DC2-8EC4-E80A4BB9F04A}">
            <xm:f>NOT(ISERROR(SEARCH("-",X73)))</xm:f>
            <xm:f>"-"</xm:f>
            <x14:dxf/>
          </x14:cfRule>
          <xm:sqref>X73:X78</xm:sqref>
        </x14:conditionalFormatting>
        <x14:conditionalFormatting xmlns:xm="http://schemas.microsoft.com/office/excel/2006/main">
          <x14:cfRule type="containsText" priority="92" operator="containsText" id="{5A611616-62B2-4C8A-8037-0B0EBB7CC8F8}">
            <xm:f>NOT(ISERROR(SEARCH("-",G73)))</xm:f>
            <xm:f>"-"</xm:f>
            <x14:dxf/>
          </x14:cfRule>
          <xm:sqref>G73:G78</xm:sqref>
        </x14:conditionalFormatting>
        <x14:conditionalFormatting xmlns:xm="http://schemas.microsoft.com/office/excel/2006/main">
          <x14:cfRule type="containsText" priority="90" operator="containsText" id="{2FDD485F-4CAA-4D1F-9D04-AFC06E4F1219}">
            <xm:f>NOT(ISERROR(SEARCH("-",N73)))</xm:f>
            <xm:f>"-"</xm:f>
            <x14:dxf/>
          </x14:cfRule>
          <xm:sqref>N73:N78</xm:sqref>
        </x14:conditionalFormatting>
        <x14:conditionalFormatting xmlns:xm="http://schemas.microsoft.com/office/excel/2006/main">
          <x14:cfRule type="containsText" priority="88" operator="containsText" id="{1933601B-6837-4668-B580-20A4B0DC0499}">
            <xm:f>NOT(ISERROR(SEARCH("-",L73)))</xm:f>
            <xm:f>"-"</xm:f>
            <x14:dxf/>
          </x14:cfRule>
          <xm:sqref>L73:L78</xm:sqref>
        </x14:conditionalFormatting>
        <x14:conditionalFormatting xmlns:xm="http://schemas.microsoft.com/office/excel/2006/main">
          <x14:cfRule type="containsText" priority="87" operator="containsText" id="{3981FAAB-B433-4D99-B30F-EDB71065ECC9}">
            <xm:f>NOT(ISERROR(SEARCH("-",R73)))</xm:f>
            <xm:f>"-"</xm:f>
            <x14:dxf/>
          </x14:cfRule>
          <xm:sqref>R73:R78</xm:sqref>
        </x14:conditionalFormatting>
        <x14:conditionalFormatting xmlns:xm="http://schemas.microsoft.com/office/excel/2006/main">
          <x14:cfRule type="containsText" priority="85" operator="containsText" id="{C7FAD53A-C170-4FF3-B370-E8ECE1884BDE}">
            <xm:f>NOT(ISERROR(SEARCH("-",E79)))</xm:f>
            <xm:f>"-"</xm:f>
            <x14:dxf/>
          </x14:cfRule>
          <xm:sqref>E79:F84 H79:K84 O79:P84 S79:U84 W79:W84</xm:sqref>
        </x14:conditionalFormatting>
        <x14:conditionalFormatting xmlns:xm="http://schemas.microsoft.com/office/excel/2006/main">
          <x14:cfRule type="containsText" priority="84" operator="containsText" id="{579E9883-84C9-4AF5-9B21-6F8B68B29C5A}">
            <xm:f>NOT(ISERROR(SEARCH("-",X79)))</xm:f>
            <xm:f>"-"</xm:f>
            <x14:dxf/>
          </x14:cfRule>
          <xm:sqref>X79:X84</xm:sqref>
        </x14:conditionalFormatting>
        <x14:conditionalFormatting xmlns:xm="http://schemas.microsoft.com/office/excel/2006/main">
          <x14:cfRule type="containsText" priority="82" operator="containsText" id="{BD47191A-259A-4B89-835F-90C6918A9411}">
            <xm:f>NOT(ISERROR(SEARCH("-",V79)))</xm:f>
            <xm:f>"-"</xm:f>
            <x14:dxf/>
          </x14:cfRule>
          <xm:sqref>V79:V84</xm:sqref>
        </x14:conditionalFormatting>
        <x14:conditionalFormatting xmlns:xm="http://schemas.microsoft.com/office/excel/2006/main">
          <x14:cfRule type="containsText" priority="81" operator="containsText" id="{9C2CB2B3-CADE-4177-AE21-00FF812F99CB}">
            <xm:f>NOT(ISERROR(SEARCH("-",N79)))</xm:f>
            <xm:f>"-"</xm:f>
            <x14:dxf/>
          </x14:cfRule>
          <xm:sqref>N79:N84</xm:sqref>
        </x14:conditionalFormatting>
        <x14:conditionalFormatting xmlns:xm="http://schemas.microsoft.com/office/excel/2006/main">
          <x14:cfRule type="containsText" priority="80" operator="containsText" id="{14A698A0-973E-4D87-991A-C2702AE348DF}">
            <xm:f>NOT(ISERROR(SEARCH("-",M79)))</xm:f>
            <xm:f>"-"</xm:f>
            <x14:dxf/>
          </x14:cfRule>
          <xm:sqref>M79:M84</xm:sqref>
        </x14:conditionalFormatting>
        <x14:conditionalFormatting xmlns:xm="http://schemas.microsoft.com/office/excel/2006/main">
          <x14:cfRule type="containsText" priority="79" operator="containsText" id="{399C00A9-1E16-457E-9403-029C8DA57BD7}">
            <xm:f>NOT(ISERROR(SEARCH("-",L79)))</xm:f>
            <xm:f>"-"</xm:f>
            <x14:dxf/>
          </x14:cfRule>
          <xm:sqref>L79:L84</xm:sqref>
        </x14:conditionalFormatting>
        <x14:conditionalFormatting xmlns:xm="http://schemas.microsoft.com/office/excel/2006/main">
          <x14:cfRule type="containsText" priority="59" operator="containsText" id="{12A59809-DA0D-4942-86A8-2AA11490B941}">
            <xm:f>NOT(ISERROR(SEARCH("-",Q91)))</xm:f>
            <xm:f>"-"</xm:f>
            <x14:dxf/>
          </x14:cfRule>
          <xm:sqref>Q91:Q96</xm:sqref>
        </x14:conditionalFormatting>
        <x14:conditionalFormatting xmlns:xm="http://schemas.microsoft.com/office/excel/2006/main">
          <x14:cfRule type="containsText" priority="76" operator="containsText" id="{20A367C7-AA49-48FF-ABCB-5A45BA47511B}">
            <xm:f>NOT(ISERROR(SEARCH("-",E85)))</xm:f>
            <xm:f>"-"</xm:f>
            <x14:dxf/>
          </x14:cfRule>
          <xm:sqref>E85:F90 H85:K90 O85:P90 S85:U90 W85:W90</xm:sqref>
        </x14:conditionalFormatting>
        <x14:conditionalFormatting xmlns:xm="http://schemas.microsoft.com/office/excel/2006/main">
          <x14:cfRule type="containsText" priority="74" operator="containsText" id="{EA025F18-5FF0-423B-BB69-B7364B391626}">
            <xm:f>NOT(ISERROR(SEARCH("-",G85)))</xm:f>
            <xm:f>"-"</xm:f>
            <x14:dxf/>
          </x14:cfRule>
          <xm:sqref>G85:G90</xm:sqref>
        </x14:conditionalFormatting>
        <x14:conditionalFormatting xmlns:xm="http://schemas.microsoft.com/office/excel/2006/main">
          <x14:cfRule type="containsText" priority="55" operator="containsText" id="{9B768F85-F9A6-44C2-A21A-EC82A38F19DD}">
            <xm:f>NOT(ISERROR(SEARCH("-",V97)))</xm:f>
            <xm:f>"-"</xm:f>
            <x14:dxf/>
          </x14:cfRule>
          <xm:sqref>V97:V101</xm:sqref>
        </x14:conditionalFormatting>
        <x14:conditionalFormatting xmlns:xm="http://schemas.microsoft.com/office/excel/2006/main">
          <x14:cfRule type="containsText" priority="62" operator="containsText" id="{5256616B-3228-454D-B02E-667D8D34DEA7}">
            <xm:f>NOT(ISERROR(SEARCH("-",M91)))</xm:f>
            <xm:f>"-"</xm:f>
            <x14:dxf/>
          </x14:cfRule>
          <xm:sqref>M91:M96</xm:sqref>
        </x14:conditionalFormatting>
        <x14:conditionalFormatting xmlns:xm="http://schemas.microsoft.com/office/excel/2006/main">
          <x14:cfRule type="containsText" priority="60" operator="containsText" id="{D54FF116-5A06-4227-B505-6EFB70AE75E8}">
            <xm:f>NOT(ISERROR(SEARCH("-",R91)))</xm:f>
            <xm:f>"-"</xm:f>
            <x14:dxf/>
          </x14:cfRule>
          <xm:sqref>R91:R96</xm:sqref>
        </x14:conditionalFormatting>
        <x14:conditionalFormatting xmlns:xm="http://schemas.microsoft.com/office/excel/2006/main">
          <x14:cfRule type="containsText" priority="61" operator="containsText" id="{1E17F53D-D86D-4CC5-AFC1-004634B122D5}">
            <xm:f>NOT(ISERROR(SEARCH("-",L91)))</xm:f>
            <xm:f>"-"</xm:f>
            <x14:dxf/>
          </x14:cfRule>
          <xm:sqref>L91:L96</xm:sqref>
        </x14:conditionalFormatting>
        <x14:conditionalFormatting xmlns:xm="http://schemas.microsoft.com/office/excel/2006/main">
          <x14:cfRule type="containsText" priority="58" operator="containsText" id="{9E6B6B92-DD65-42DA-98B8-328C3D055BAE}">
            <xm:f>NOT(ISERROR(SEARCH("-",E97)))</xm:f>
            <xm:f>"-"</xm:f>
            <x14:dxf/>
          </x14:cfRule>
          <xm:sqref>E97:F101 H97:K101 O97:P101 S97:U101 W97:W101</xm:sqref>
        </x14:conditionalFormatting>
        <x14:conditionalFormatting xmlns:xm="http://schemas.microsoft.com/office/excel/2006/main">
          <x14:cfRule type="containsText" priority="57" operator="containsText" id="{7D6648B3-3C4D-4FB0-97DD-1240E08E009C}">
            <xm:f>NOT(ISERROR(SEARCH("-",X97)))</xm:f>
            <xm:f>"-"</xm:f>
            <x14:dxf/>
          </x14:cfRule>
          <xm:sqref>X97:X101</xm:sqref>
        </x14:conditionalFormatting>
        <x14:conditionalFormatting xmlns:xm="http://schemas.microsoft.com/office/excel/2006/main">
          <x14:cfRule type="containsText" priority="56" operator="containsText" id="{DC9639AB-2B1C-4FF9-9618-2A5075DB9AC4}">
            <xm:f>NOT(ISERROR(SEARCH("-",G97)))</xm:f>
            <xm:f>"-"</xm:f>
            <x14:dxf/>
          </x14:cfRule>
          <xm:sqref>G97:G101</xm:sqref>
        </x14:conditionalFormatting>
        <x14:conditionalFormatting xmlns:xm="http://schemas.microsoft.com/office/excel/2006/main">
          <x14:cfRule type="containsText" priority="37" operator="containsText" id="{ED0474F8-6F26-44AC-9534-22ED1979A5A6}">
            <xm:f>NOT(ISERROR(SEARCH("-",D61)))</xm:f>
            <xm:f>"-"</xm:f>
            <x14:dxf/>
          </x14:cfRule>
          <xm:sqref>D61:D66</xm:sqref>
        </x14:conditionalFormatting>
        <x14:conditionalFormatting xmlns:xm="http://schemas.microsoft.com/office/excel/2006/main">
          <x14:cfRule type="containsText" priority="52" operator="containsText" id="{11740B84-500D-465B-8680-D1D28FCBB011}">
            <xm:f>NOT(ISERROR(SEARCH("-",L97)))</xm:f>
            <xm:f>"-"</xm:f>
            <x14:dxf/>
          </x14:cfRule>
          <xm:sqref>L97:L101</xm:sqref>
        </x14:conditionalFormatting>
        <x14:conditionalFormatting xmlns:xm="http://schemas.microsoft.com/office/excel/2006/main">
          <x14:cfRule type="containsText" priority="54" operator="containsText" id="{503DA06C-F463-4F72-AC02-D7749CBE8DCE}">
            <xm:f>NOT(ISERROR(SEARCH("-",N97)))</xm:f>
            <xm:f>"-"</xm:f>
            <x14:dxf/>
          </x14:cfRule>
          <xm:sqref>N97:N101</xm:sqref>
        </x14:conditionalFormatting>
        <x14:conditionalFormatting xmlns:xm="http://schemas.microsoft.com/office/excel/2006/main">
          <x14:cfRule type="containsText" priority="53" operator="containsText" id="{7E336AA5-83FC-4843-800C-78F913832161}">
            <xm:f>NOT(ISERROR(SEARCH("-",M97)))</xm:f>
            <xm:f>"-"</xm:f>
            <x14:dxf/>
          </x14:cfRule>
          <xm:sqref>M97:M101</xm:sqref>
        </x14:conditionalFormatting>
        <x14:conditionalFormatting xmlns:xm="http://schemas.microsoft.com/office/excel/2006/main">
          <x14:cfRule type="containsText" priority="51" operator="containsText" id="{BBA1FEC8-D51F-4662-9CC4-AB28492D6485}">
            <xm:f>NOT(ISERROR(SEARCH("-",R97)))</xm:f>
            <xm:f>"-"</xm:f>
            <x14:dxf/>
          </x14:cfRule>
          <xm:sqref>R97:R101</xm:sqref>
        </x14:conditionalFormatting>
        <x14:conditionalFormatting xmlns:xm="http://schemas.microsoft.com/office/excel/2006/main">
          <x14:cfRule type="containsText" priority="50" operator="containsText" id="{8EE1B9C7-0D93-48A5-AD61-E1F7E72C3210}">
            <xm:f>NOT(ISERROR(SEARCH("-",Q97)))</xm:f>
            <xm:f>"-"</xm:f>
            <x14:dxf/>
          </x14:cfRule>
          <xm:sqref>Q97:Q101</xm:sqref>
        </x14:conditionalFormatting>
        <x14:conditionalFormatting xmlns:xm="http://schemas.microsoft.com/office/excel/2006/main">
          <x14:cfRule type="containsText" priority="49" operator="containsText" id="{DD005313-C988-48A0-93FD-CBAE3E5EC33F}">
            <xm:f>NOT(ISERROR(SEARCH("-",E102)))</xm:f>
            <xm:f>"-"</xm:f>
            <x14:dxf/>
          </x14:cfRule>
          <xm:sqref>E102:F102 H102:K102 O102:P102 S102:U102 W102</xm:sqref>
        </x14:conditionalFormatting>
        <x14:conditionalFormatting xmlns:xm="http://schemas.microsoft.com/office/excel/2006/main">
          <x14:cfRule type="containsText" priority="45" operator="containsText" id="{DB11FF65-62AC-465E-AEE8-E2E02DDD1A81}">
            <xm:f>NOT(ISERROR(SEARCH("-",L102)))</xm:f>
            <xm:f>"-"</xm:f>
            <x14:dxf/>
          </x14:cfRule>
          <xm:sqref>L102 N102</xm:sqref>
        </x14:conditionalFormatting>
        <x14:conditionalFormatting xmlns:xm="http://schemas.microsoft.com/office/excel/2006/main">
          <x14:cfRule type="containsText" priority="40" operator="containsText" id="{896FDFBA-972E-4293-8489-6EFA7604A5CC}">
            <xm:f>NOT(ISERROR(SEARCH("-",M102)))</xm:f>
            <xm:f>"-"</xm:f>
            <x14:dxf/>
          </x14:cfRule>
          <xm:sqref>M102</xm:sqref>
        </x14:conditionalFormatting>
        <x14:conditionalFormatting xmlns:xm="http://schemas.microsoft.com/office/excel/2006/main">
          <x14:cfRule type="containsText" priority="44" operator="containsText" id="{AFBE8A46-9C5B-4E70-8F35-FE5ED8930DFD}">
            <xm:f>NOT(ISERROR(SEARCH("-",M102)))</xm:f>
            <xm:f>"-"</xm:f>
            <x14:dxf/>
          </x14:cfRule>
          <xm:sqref>M102</xm:sqref>
        </x14:conditionalFormatting>
        <x14:conditionalFormatting xmlns:xm="http://schemas.microsoft.com/office/excel/2006/main">
          <x14:cfRule type="containsText" priority="43" operator="containsText" id="{9F1C6719-F2F4-43E2-9F4D-16B1D24EEF6F}">
            <xm:f>NOT(ISERROR(SEARCH("-",L102)))</xm:f>
            <xm:f>"-"</xm:f>
            <x14:dxf/>
          </x14:cfRule>
          <xm:sqref>L102</xm:sqref>
        </x14:conditionalFormatting>
        <x14:conditionalFormatting xmlns:xm="http://schemas.microsoft.com/office/excel/2006/main">
          <x14:cfRule type="containsText" priority="42" operator="containsText" id="{E59BB163-E0E6-4EEF-B870-17A315D69256}">
            <xm:f>NOT(ISERROR(SEARCH("-",R102)))</xm:f>
            <xm:f>"-"</xm:f>
            <x14:dxf/>
          </x14:cfRule>
          <xm:sqref>R102</xm:sqref>
        </x14:conditionalFormatting>
        <x14:conditionalFormatting xmlns:xm="http://schemas.microsoft.com/office/excel/2006/main">
          <x14:cfRule type="containsText" priority="41" operator="containsText" id="{A423F5C8-235B-43F0-A8BB-B36D5718A31E}">
            <xm:f>NOT(ISERROR(SEARCH("-",Q102)))</xm:f>
            <xm:f>"-"</xm:f>
            <x14:dxf/>
          </x14:cfRule>
          <xm:sqref>Q102</xm:sqref>
        </x14:conditionalFormatting>
        <x14:conditionalFormatting xmlns:xm="http://schemas.microsoft.com/office/excel/2006/main">
          <x14:cfRule type="containsText" priority="39" operator="containsText" id="{6FD26D41-C314-4A9F-8119-B01AA9F05FC6}">
            <xm:f>NOT(ISERROR(SEARCH("-",A61)))</xm:f>
            <xm:f>"-"</xm:f>
            <x14:dxf/>
          </x14:cfRule>
          <xm:sqref>A61:A65</xm:sqref>
        </x14:conditionalFormatting>
        <x14:conditionalFormatting xmlns:xm="http://schemas.microsoft.com/office/excel/2006/main">
          <x14:cfRule type="containsText" priority="38" operator="containsText" id="{02EDE12F-2FF7-4C70-B659-B5FFD814ABAF}">
            <xm:f>NOT(ISERROR(SEARCH("-",A66)))</xm:f>
            <xm:f>"-"</xm:f>
            <x14:dxf/>
          </x14:cfRule>
          <xm:sqref>A66</xm:sqref>
        </x14:conditionalFormatting>
        <x14:conditionalFormatting xmlns:xm="http://schemas.microsoft.com/office/excel/2006/main">
          <x14:cfRule type="containsText" priority="48" operator="containsText" id="{4177FC9C-BDAF-4228-81CA-DB52BF815338}">
            <xm:f>NOT(ISERROR(SEARCH("-",X102)))</xm:f>
            <xm:f>"-"</xm:f>
            <x14:dxf/>
          </x14:cfRule>
          <xm:sqref>X102</xm:sqref>
        </x14:conditionalFormatting>
        <x14:conditionalFormatting xmlns:xm="http://schemas.microsoft.com/office/excel/2006/main">
          <x14:cfRule type="containsText" priority="47" operator="containsText" id="{D4C499D2-BA4B-4F4E-B651-8C1E3C546951}">
            <xm:f>NOT(ISERROR(SEARCH("-",G102)))</xm:f>
            <xm:f>"-"</xm:f>
            <x14:dxf/>
          </x14:cfRule>
          <xm:sqref>G102</xm:sqref>
        </x14:conditionalFormatting>
        <x14:conditionalFormatting xmlns:xm="http://schemas.microsoft.com/office/excel/2006/main">
          <x14:cfRule type="containsText" priority="46" operator="containsText" id="{270BE721-5CF7-4D2F-9F98-D60EAD4F078F}">
            <xm:f>NOT(ISERROR(SEARCH("-",V102)))</xm:f>
            <xm:f>"-"</xm:f>
            <x14:dxf/>
          </x14:cfRule>
          <xm:sqref>V102</xm:sqref>
        </x14:conditionalFormatting>
        <x14:conditionalFormatting xmlns:xm="http://schemas.microsoft.com/office/excel/2006/main">
          <x14:cfRule type="containsText" priority="77" operator="containsText" id="{D47B6B3C-171A-4AD2-8044-C2989EDE59B8}">
            <xm:f>NOT(ISERROR(SEARCH("-",Q79)))</xm:f>
            <xm:f>"-"</xm:f>
            <x14:dxf/>
          </x14:cfRule>
          <xm:sqref>Q79:Q84</xm:sqref>
        </x14:conditionalFormatting>
        <x14:conditionalFormatting xmlns:xm="http://schemas.microsoft.com/office/excel/2006/main">
          <x14:cfRule type="containsText" priority="73" operator="containsText" id="{24523A02-7D45-41A6-9D33-A6C184A76598}">
            <xm:f>NOT(ISERROR(SEARCH("-",V85)))</xm:f>
            <xm:f>"-"</xm:f>
            <x14:dxf/>
          </x14:cfRule>
          <xm:sqref>V85:V90</xm:sqref>
        </x14:conditionalFormatting>
        <x14:conditionalFormatting xmlns:xm="http://schemas.microsoft.com/office/excel/2006/main">
          <x14:cfRule type="containsText" priority="28" operator="containsText" id="{C713EE37-5D09-409E-B578-1D34ED4FC99E}">
            <xm:f>NOT(ISERROR(SEARCH("-",AA91)))</xm:f>
            <xm:f>"-"</xm:f>
            <x14:dxf/>
          </x14:cfRule>
          <xm:sqref>AA91:AA96</xm:sqref>
        </x14:conditionalFormatting>
        <x14:conditionalFormatting xmlns:xm="http://schemas.microsoft.com/office/excel/2006/main">
          <x14:cfRule type="containsText" priority="29" operator="containsText" id="{B37747A1-4857-4CF9-A3D2-8313F343B775}">
            <xm:f>NOT(ISERROR(SEARCH("-",AA85)))</xm:f>
            <xm:f>"-"</xm:f>
            <x14:dxf/>
          </x14:cfRule>
          <xm:sqref>AA85:AA90</xm:sqref>
        </x14:conditionalFormatting>
        <x14:conditionalFormatting xmlns:xm="http://schemas.microsoft.com/office/excel/2006/main">
          <x14:cfRule type="containsText" priority="34" operator="containsText" id="{9FBADA8F-4D57-42F6-AC21-DE8BD0B07ABB}">
            <xm:f>NOT(ISERROR(SEARCH("-",AA61)))</xm:f>
            <xm:f>"-"</xm:f>
            <x14:dxf/>
          </x14:cfRule>
          <xm:sqref>AA61:AA65</xm:sqref>
        </x14:conditionalFormatting>
        <x14:conditionalFormatting xmlns:xm="http://schemas.microsoft.com/office/excel/2006/main">
          <x14:cfRule type="containsText" priority="33" operator="containsText" id="{524EF26C-83BF-4B2C-B8B0-A6E852BC636B}">
            <xm:f>NOT(ISERROR(SEARCH("-",AA67)))</xm:f>
            <xm:f>"-"</xm:f>
            <x14:dxf/>
          </x14:cfRule>
          <xm:sqref>AA67:AA72</xm:sqref>
        </x14:conditionalFormatting>
        <x14:conditionalFormatting xmlns:xm="http://schemas.microsoft.com/office/excel/2006/main">
          <x14:cfRule type="containsText" priority="32" operator="containsText" id="{1F26BF2C-48DB-4C34-8316-BB1E4A0ED922}">
            <xm:f>NOT(ISERROR(SEARCH("-",AA66)))</xm:f>
            <xm:f>"-"</xm:f>
            <x14:dxf/>
          </x14:cfRule>
          <xm:sqref>AA66</xm:sqref>
        </x14:conditionalFormatting>
        <x14:conditionalFormatting xmlns:xm="http://schemas.microsoft.com/office/excel/2006/main">
          <x14:cfRule type="containsText" priority="31" operator="containsText" id="{335EF807-9535-49A9-8434-B2EB40D14586}">
            <xm:f>NOT(ISERROR(SEARCH("-",AA73)))</xm:f>
            <xm:f>"-"</xm:f>
            <x14:dxf/>
          </x14:cfRule>
          <xm:sqref>AA73:AA78</xm:sqref>
        </x14:conditionalFormatting>
        <x14:conditionalFormatting xmlns:xm="http://schemas.microsoft.com/office/excel/2006/main">
          <x14:cfRule type="containsText" priority="30" operator="containsText" id="{9F7F06F0-FE42-4263-A1DB-7F159A3497E5}">
            <xm:f>NOT(ISERROR(SEARCH("-",AA79)))</xm:f>
            <xm:f>"-"</xm:f>
            <x14:dxf/>
          </x14:cfRule>
          <xm:sqref>AA79:AA84</xm:sqref>
        </x14:conditionalFormatting>
        <x14:conditionalFormatting xmlns:xm="http://schemas.microsoft.com/office/excel/2006/main">
          <x14:cfRule type="containsText" priority="27" operator="containsText" id="{67C983A4-61E6-455A-8209-B8FF548F0018}">
            <xm:f>NOT(ISERROR(SEARCH("-",AA97)))</xm:f>
            <xm:f>"-"</xm:f>
            <x14:dxf/>
          </x14:cfRule>
          <xm:sqref>AA97:AA101</xm:sqref>
        </x14:conditionalFormatting>
        <x14:conditionalFormatting xmlns:xm="http://schemas.microsoft.com/office/excel/2006/main">
          <x14:cfRule type="containsText" priority="26" operator="containsText" id="{BFBD1261-9809-43EF-BB6C-868B49005A93}">
            <xm:f>NOT(ISERROR(SEARCH("-",AA102)))</xm:f>
            <xm:f>"-"</xm:f>
            <x14:dxf/>
          </x14:cfRule>
          <xm:sqref>AA102</xm:sqref>
        </x14:conditionalFormatting>
        <x14:conditionalFormatting xmlns:xm="http://schemas.microsoft.com/office/excel/2006/main">
          <x14:cfRule type="containsText" priority="19" operator="containsText" id="{A1AEA0C0-ADB6-4C2D-B484-7B882AA8213D}">
            <xm:f>NOT(ISERROR(SEARCH("-",Y91)))</xm:f>
            <xm:f>"-"</xm:f>
            <x14:dxf/>
          </x14:cfRule>
          <xm:sqref>Y91:Y96 Z91:Z94 Z96</xm:sqref>
        </x14:conditionalFormatting>
        <x14:conditionalFormatting xmlns:xm="http://schemas.microsoft.com/office/excel/2006/main">
          <x14:cfRule type="containsText" priority="20" operator="containsText" id="{3326C5CD-8EF6-411A-8ED7-7A7022D01E56}">
            <xm:f>NOT(ISERROR(SEARCH("-",Y85)))</xm:f>
            <xm:f>"-"</xm:f>
            <x14:dxf/>
          </x14:cfRule>
          <xm:sqref>Y85:Z90</xm:sqref>
        </x14:conditionalFormatting>
        <x14:conditionalFormatting xmlns:xm="http://schemas.microsoft.com/office/excel/2006/main">
          <x14:cfRule type="containsText" priority="25" operator="containsText" id="{8CF742F2-A85C-40CC-BC72-2D9785166AA9}">
            <xm:f>NOT(ISERROR(SEARCH("-",Y61)))</xm:f>
            <xm:f>"-"</xm:f>
            <x14:dxf/>
          </x14:cfRule>
          <xm:sqref>Y61:Y65 Z63:Z65</xm:sqref>
        </x14:conditionalFormatting>
        <x14:conditionalFormatting xmlns:xm="http://schemas.microsoft.com/office/excel/2006/main">
          <x14:cfRule type="containsText" priority="24" operator="containsText" id="{4594D542-B71A-4EEC-988E-299927844EE6}">
            <xm:f>NOT(ISERROR(SEARCH("-",Y67)))</xm:f>
            <xm:f>"-"</xm:f>
            <x14:dxf/>
          </x14:cfRule>
          <xm:sqref>Y67:Y72 Z67:Z69 Z72</xm:sqref>
        </x14:conditionalFormatting>
        <x14:conditionalFormatting xmlns:xm="http://schemas.microsoft.com/office/excel/2006/main">
          <x14:cfRule type="containsText" priority="23" operator="containsText" id="{8B340B3B-BCF7-4D65-9CE4-20119801F25A}">
            <xm:f>NOT(ISERROR(SEARCH("-",Y66)))</xm:f>
            <xm:f>"-"</xm:f>
            <x14:dxf/>
          </x14:cfRule>
          <xm:sqref>Y66:Z66</xm:sqref>
        </x14:conditionalFormatting>
        <x14:conditionalFormatting xmlns:xm="http://schemas.microsoft.com/office/excel/2006/main">
          <x14:cfRule type="containsText" priority="22" operator="containsText" id="{B843FFD3-0414-4457-9997-DB6816B54B3F}">
            <xm:f>NOT(ISERROR(SEARCH("-",Y73)))</xm:f>
            <xm:f>"-"</xm:f>
            <x14:dxf/>
          </x14:cfRule>
          <xm:sqref>Y73:Z78</xm:sqref>
        </x14:conditionalFormatting>
        <x14:conditionalFormatting xmlns:xm="http://schemas.microsoft.com/office/excel/2006/main">
          <x14:cfRule type="containsText" priority="21" operator="containsText" id="{382BC709-A741-4075-9410-BE40BBDDC924}">
            <xm:f>NOT(ISERROR(SEARCH("-",Y79)))</xm:f>
            <xm:f>"-"</xm:f>
            <x14:dxf/>
          </x14:cfRule>
          <xm:sqref>Y79:Y84 Z79:Z83</xm:sqref>
        </x14:conditionalFormatting>
        <x14:conditionalFormatting xmlns:xm="http://schemas.microsoft.com/office/excel/2006/main">
          <x14:cfRule type="containsText" priority="18" operator="containsText" id="{F0A710B8-1637-4B49-870F-0ECDE0650BD9}">
            <xm:f>NOT(ISERROR(SEARCH("-",Y97)))</xm:f>
            <xm:f>"-"</xm:f>
            <x14:dxf/>
          </x14:cfRule>
          <xm:sqref>Y97:Z101</xm:sqref>
        </x14:conditionalFormatting>
        <x14:conditionalFormatting xmlns:xm="http://schemas.microsoft.com/office/excel/2006/main">
          <x14:cfRule type="containsText" priority="17" operator="containsText" id="{BE5C998F-6249-42D1-A48C-B9FD37D54E5A}">
            <xm:f>NOT(ISERROR(SEARCH("-",Y102)))</xm:f>
            <xm:f>"-"</xm:f>
            <x14:dxf/>
          </x14:cfRule>
          <xm:sqref>Y102:Z102</xm:sqref>
        </x14:conditionalFormatting>
        <x14:conditionalFormatting xmlns:xm="http://schemas.microsoft.com/office/excel/2006/main">
          <x14:cfRule type="containsText" priority="7" operator="containsText" id="{C802998F-CB5C-4236-AE11-A9CBC812EC76}">
            <xm:f>NOT(ISERROR(SEARCH("-",Z95)))</xm:f>
            <xm:f>"-"</xm:f>
            <x14:dxf/>
          </x14:cfRule>
          <xm:sqref>Z95</xm:sqref>
        </x14:conditionalFormatting>
        <x14:conditionalFormatting xmlns:xm="http://schemas.microsoft.com/office/excel/2006/main">
          <x14:cfRule type="containsText" priority="13" operator="containsText" id="{4110B219-7C96-4685-BC54-461DA47F18CC}">
            <xm:f>NOT(ISERROR(SEARCH("-",Z61)))</xm:f>
            <xm:f>"-"</xm:f>
            <x14:dxf/>
          </x14:cfRule>
          <xm:sqref>Z61:Z62</xm:sqref>
        </x14:conditionalFormatting>
        <x14:conditionalFormatting xmlns:xm="http://schemas.microsoft.com/office/excel/2006/main">
          <x14:cfRule type="containsText" priority="12" operator="containsText" id="{63B82A3D-7551-4415-A494-C7F2E0156746}">
            <xm:f>NOT(ISERROR(SEARCH("-",Z70)))</xm:f>
            <xm:f>"-"</xm:f>
            <x14:dxf/>
          </x14:cfRule>
          <xm:sqref>Z70:Z71</xm:sqref>
        </x14:conditionalFormatting>
        <x14:conditionalFormatting xmlns:xm="http://schemas.microsoft.com/office/excel/2006/main">
          <x14:cfRule type="containsText" priority="9" operator="containsText" id="{6C7CCA49-ECA4-48EE-A446-E69D9BAB87B8}">
            <xm:f>NOT(ISERROR(SEARCH("-",Z84)))</xm:f>
            <xm:f>"-"</xm:f>
            <x14:dxf/>
          </x14:cfRule>
          <xm:sqref>Z84</xm:sqref>
        </x14:conditionalFormatting>
        <x14:conditionalFormatting xmlns:xm="http://schemas.microsoft.com/office/excel/2006/main">
          <x14:cfRule type="containsText" priority="4" operator="containsText" id="{E7183EC1-5CD2-4765-8AD4-0C73E2710169}">
            <xm:f>NOT(ISERROR(SEARCH("-",V62)))</xm:f>
            <xm:f>"-"</xm:f>
            <x14:dxf/>
          </x14:cfRule>
          <xm:sqref>V62</xm:sqref>
        </x14:conditionalFormatting>
        <x14:conditionalFormatting xmlns:xm="http://schemas.microsoft.com/office/excel/2006/main">
          <x14:cfRule type="containsText" priority="3" operator="containsText" id="{EABA3D87-9DB5-4C5A-866C-B05A7BA40E28}">
            <xm:f>NOT(ISERROR(SEARCH("-",V71)))</xm:f>
            <xm:f>"-"</xm:f>
            <x14:dxf/>
          </x14:cfRule>
          <xm:sqref>V71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
  <sheetViews>
    <sheetView showGridLines="0" zoomScaleNormal="100" zoomScaleSheetLayoutView="100" workbookViewId="0">
      <selection sqref="A1:L1"/>
    </sheetView>
  </sheetViews>
  <sheetFormatPr defaultRowHeight="12.5"/>
  <sheetData>
    <row r="1" spans="1:12" ht="24.65" customHeight="1">
      <c r="A1" s="596" t="s">
        <v>221</v>
      </c>
      <c r="B1" s="597"/>
      <c r="C1" s="597"/>
      <c r="D1" s="597"/>
      <c r="E1" s="597"/>
      <c r="F1" s="597"/>
      <c r="G1" s="597"/>
      <c r="H1" s="597"/>
      <c r="I1" s="597"/>
      <c r="J1" s="597"/>
      <c r="K1" s="597"/>
      <c r="L1" s="597"/>
    </row>
    <row r="3" spans="1:12" ht="18">
      <c r="A3" s="594" t="s">
        <v>309</v>
      </c>
      <c r="B3" s="595"/>
      <c r="C3" s="595"/>
      <c r="D3" s="595"/>
      <c r="E3" s="595"/>
      <c r="F3" s="595"/>
      <c r="G3" s="595"/>
      <c r="H3" s="595"/>
      <c r="I3" s="595"/>
      <c r="J3" s="595"/>
      <c r="K3" s="595"/>
      <c r="L3" s="595"/>
    </row>
    <row r="4" spans="1:12">
      <c r="A4" s="296"/>
    </row>
  </sheetData>
  <mergeCells count="2">
    <mergeCell ref="A3:L3"/>
    <mergeCell ref="A1:L1"/>
  </mergeCells>
  <pageMargins left="0.7" right="0.7" top="0.75" bottom="0.75" header="0.3" footer="0.3"/>
  <pageSetup paperSize="9" scale="8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K34"/>
  <sheetViews>
    <sheetView showGridLines="0" zoomScale="80" zoomScaleNormal="80" zoomScaleSheetLayoutView="50" workbookViewId="0">
      <selection activeCell="N30" sqref="N30"/>
    </sheetView>
  </sheetViews>
  <sheetFormatPr defaultRowHeight="12.5"/>
  <cols>
    <col min="1" max="1" width="9.453125" customWidth="1"/>
    <col min="2" max="10" width="16.81640625" customWidth="1"/>
  </cols>
  <sheetData>
    <row r="1" spans="2:11" ht="45" customHeight="1">
      <c r="B1" s="596" t="s">
        <v>182</v>
      </c>
      <c r="C1" s="597"/>
      <c r="D1" s="597"/>
      <c r="E1" s="597"/>
      <c r="F1" s="597"/>
      <c r="G1" s="597"/>
      <c r="H1" s="597"/>
      <c r="I1" s="597"/>
      <c r="J1" s="597"/>
      <c r="K1" s="20"/>
    </row>
    <row r="3" spans="2:11" ht="21" customHeight="1">
      <c r="B3" s="575" t="s">
        <v>146</v>
      </c>
      <c r="C3" s="576"/>
      <c r="D3" s="576"/>
      <c r="E3" s="576"/>
      <c r="F3" s="576"/>
      <c r="G3" s="576"/>
      <c r="H3" s="576"/>
      <c r="I3" s="576"/>
      <c r="J3" s="576"/>
    </row>
    <row r="5" spans="2:11" ht="16" thickBot="1">
      <c r="B5" s="369"/>
      <c r="C5" s="601" t="s">
        <v>217</v>
      </c>
      <c r="D5" s="602"/>
      <c r="E5" s="603" t="s">
        <v>267</v>
      </c>
      <c r="F5" s="604"/>
      <c r="G5" s="603" t="s">
        <v>175</v>
      </c>
      <c r="H5" s="604"/>
      <c r="I5" s="603" t="s">
        <v>176</v>
      </c>
      <c r="J5" s="603"/>
    </row>
    <row r="6" spans="2:11" ht="29" thickTop="1" thickBot="1">
      <c r="B6" s="370" t="s">
        <v>48</v>
      </c>
      <c r="C6" s="340" t="s">
        <v>50</v>
      </c>
      <c r="D6" s="370" t="s">
        <v>51</v>
      </c>
      <c r="E6" s="340" t="s">
        <v>50</v>
      </c>
      <c r="F6" s="370" t="s">
        <v>51</v>
      </c>
      <c r="G6" s="340" t="s">
        <v>50</v>
      </c>
      <c r="H6" s="370" t="s">
        <v>51</v>
      </c>
      <c r="I6" s="340" t="s">
        <v>50</v>
      </c>
      <c r="J6" s="340" t="s">
        <v>51</v>
      </c>
    </row>
    <row r="7" spans="2:11" ht="13.5" thickTop="1">
      <c r="B7" s="371">
        <v>1997</v>
      </c>
      <c r="C7" s="344" t="s">
        <v>268</v>
      </c>
      <c r="D7" s="372" t="s">
        <v>268</v>
      </c>
      <c r="E7" s="344" t="s">
        <v>268</v>
      </c>
      <c r="F7" s="373">
        <v>5716</v>
      </c>
      <c r="G7" s="344" t="s">
        <v>268</v>
      </c>
      <c r="H7" s="373">
        <v>4798</v>
      </c>
      <c r="I7" s="344" t="s">
        <v>268</v>
      </c>
      <c r="J7" s="344">
        <v>6400</v>
      </c>
    </row>
    <row r="8" spans="2:11" ht="13">
      <c r="B8" s="374">
        <v>1998</v>
      </c>
      <c r="C8" s="344" t="s">
        <v>268</v>
      </c>
      <c r="D8" s="346" t="s">
        <v>268</v>
      </c>
      <c r="E8" s="344" t="s">
        <v>268</v>
      </c>
      <c r="F8" s="375">
        <v>5725</v>
      </c>
      <c r="G8" s="344" t="s">
        <v>268</v>
      </c>
      <c r="H8" s="375">
        <v>5503</v>
      </c>
      <c r="I8" s="344" t="s">
        <v>268</v>
      </c>
      <c r="J8" s="345">
        <v>6400</v>
      </c>
    </row>
    <row r="9" spans="2:11" ht="13">
      <c r="B9" s="374">
        <v>1999</v>
      </c>
      <c r="C9" s="344" t="s">
        <v>268</v>
      </c>
      <c r="D9" s="346" t="s">
        <v>268</v>
      </c>
      <c r="E9" s="344" t="s">
        <v>268</v>
      </c>
      <c r="F9" s="375">
        <v>6000</v>
      </c>
      <c r="G9" s="344" t="s">
        <v>268</v>
      </c>
      <c r="H9" s="375">
        <v>5500</v>
      </c>
      <c r="I9" s="344" t="s">
        <v>268</v>
      </c>
      <c r="J9" s="345">
        <v>6200</v>
      </c>
    </row>
    <row r="10" spans="2:11" ht="13">
      <c r="B10" s="374">
        <v>2000</v>
      </c>
      <c r="C10" s="344" t="s">
        <v>268</v>
      </c>
      <c r="D10" s="346" t="s">
        <v>268</v>
      </c>
      <c r="E10" s="344" t="s">
        <v>268</v>
      </c>
      <c r="F10" s="375">
        <v>5400</v>
      </c>
      <c r="G10" s="344" t="s">
        <v>268</v>
      </c>
      <c r="H10" s="375">
        <v>7303</v>
      </c>
      <c r="I10" s="344" t="s">
        <v>268</v>
      </c>
      <c r="J10" s="345">
        <v>6340</v>
      </c>
    </row>
    <row r="11" spans="2:11" ht="13">
      <c r="B11" s="374">
        <v>2001</v>
      </c>
      <c r="C11" s="344" t="s">
        <v>268</v>
      </c>
      <c r="D11" s="346" t="s">
        <v>268</v>
      </c>
      <c r="E11" s="344" t="s">
        <v>268</v>
      </c>
      <c r="F11" s="375">
        <v>6501</v>
      </c>
      <c r="G11" s="344" t="s">
        <v>268</v>
      </c>
      <c r="H11" s="375">
        <v>6641</v>
      </c>
      <c r="I11" s="344" t="s">
        <v>268</v>
      </c>
      <c r="J11" s="345">
        <v>6200</v>
      </c>
    </row>
    <row r="12" spans="2:11" ht="13">
      <c r="B12" s="374">
        <v>2002</v>
      </c>
      <c r="C12" s="344" t="s">
        <v>268</v>
      </c>
      <c r="D12" s="346" t="s">
        <v>268</v>
      </c>
      <c r="E12" s="344" t="s">
        <v>268</v>
      </c>
      <c r="F12" s="375">
        <v>6501</v>
      </c>
      <c r="G12" s="344" t="s">
        <v>268</v>
      </c>
      <c r="H12" s="375">
        <v>6584</v>
      </c>
      <c r="I12" s="344" t="s">
        <v>268</v>
      </c>
      <c r="J12" s="345">
        <v>6072</v>
      </c>
    </row>
    <row r="13" spans="2:11" ht="13">
      <c r="B13" s="374">
        <v>2003</v>
      </c>
      <c r="C13" s="344" t="s">
        <v>268</v>
      </c>
      <c r="D13" s="346" t="s">
        <v>268</v>
      </c>
      <c r="E13" s="344" t="s">
        <v>268</v>
      </c>
      <c r="F13" s="375">
        <v>6550</v>
      </c>
      <c r="G13" s="344" t="s">
        <v>268</v>
      </c>
      <c r="H13" s="375">
        <v>6538</v>
      </c>
      <c r="I13" s="344" t="s">
        <v>268</v>
      </c>
      <c r="J13" s="345">
        <v>5510</v>
      </c>
    </row>
    <row r="14" spans="2:11" ht="13">
      <c r="B14" s="374">
        <v>2004</v>
      </c>
      <c r="C14" s="344" t="s">
        <v>268</v>
      </c>
      <c r="D14" s="346" t="s">
        <v>268</v>
      </c>
      <c r="E14" s="344" t="s">
        <v>268</v>
      </c>
      <c r="F14" s="375">
        <v>6550</v>
      </c>
      <c r="G14" s="344" t="s">
        <v>268</v>
      </c>
      <c r="H14" s="375">
        <v>6535</v>
      </c>
      <c r="I14" s="344" t="s">
        <v>268</v>
      </c>
      <c r="J14" s="345">
        <v>5760</v>
      </c>
    </row>
    <row r="15" spans="2:11" ht="13">
      <c r="B15" s="374">
        <v>2005</v>
      </c>
      <c r="C15" s="344" t="s">
        <v>268</v>
      </c>
      <c r="D15" s="346" t="s">
        <v>268</v>
      </c>
      <c r="E15" s="344" t="s">
        <v>268</v>
      </c>
      <c r="F15" s="375">
        <v>6549</v>
      </c>
      <c r="G15" s="344" t="s">
        <v>268</v>
      </c>
      <c r="H15" s="375">
        <v>6734</v>
      </c>
      <c r="I15" s="344" t="s">
        <v>268</v>
      </c>
      <c r="J15" s="345">
        <v>5820</v>
      </c>
    </row>
    <row r="16" spans="2:11" ht="13">
      <c r="B16" s="374">
        <v>2006</v>
      </c>
      <c r="C16" s="344" t="s">
        <v>268</v>
      </c>
      <c r="D16" s="346" t="s">
        <v>268</v>
      </c>
      <c r="E16" s="344" t="s">
        <v>268</v>
      </c>
      <c r="F16" s="375">
        <v>6550</v>
      </c>
      <c r="G16" s="344" t="s">
        <v>268</v>
      </c>
      <c r="H16" s="375">
        <v>6682</v>
      </c>
      <c r="I16" s="344" t="s">
        <v>268</v>
      </c>
      <c r="J16" s="345">
        <v>6220</v>
      </c>
    </row>
    <row r="17" spans="2:10" ht="13">
      <c r="B17" s="374">
        <v>2007</v>
      </c>
      <c r="C17" s="344" t="s">
        <v>268</v>
      </c>
      <c r="D17" s="346" t="s">
        <v>268</v>
      </c>
      <c r="E17" s="344" t="s">
        <v>268</v>
      </c>
      <c r="F17" s="375">
        <v>6551</v>
      </c>
      <c r="G17" s="344" t="s">
        <v>268</v>
      </c>
      <c r="H17" s="375">
        <v>6684</v>
      </c>
      <c r="I17" s="344" t="s">
        <v>268</v>
      </c>
      <c r="J17" s="345">
        <v>5895</v>
      </c>
    </row>
    <row r="18" spans="2:10" ht="13">
      <c r="B18" s="374">
        <v>2008</v>
      </c>
      <c r="C18" s="344" t="s">
        <v>268</v>
      </c>
      <c r="D18" s="346" t="s">
        <v>268</v>
      </c>
      <c r="E18" s="344" t="s">
        <v>268</v>
      </c>
      <c r="F18" s="375" t="s">
        <v>268</v>
      </c>
      <c r="G18" s="344" t="s">
        <v>268</v>
      </c>
      <c r="H18" s="375">
        <v>6680</v>
      </c>
      <c r="I18" s="344" t="s">
        <v>268</v>
      </c>
      <c r="J18" s="345">
        <v>5617</v>
      </c>
    </row>
    <row r="19" spans="2:10" ht="13">
      <c r="B19" s="374">
        <v>2009</v>
      </c>
      <c r="C19" s="344" t="s">
        <v>268</v>
      </c>
      <c r="D19" s="346" t="s">
        <v>268</v>
      </c>
      <c r="E19" s="344" t="s">
        <v>268</v>
      </c>
      <c r="F19" s="375">
        <v>6200</v>
      </c>
      <c r="G19" s="344" t="s">
        <v>268</v>
      </c>
      <c r="H19" s="375">
        <v>7105</v>
      </c>
      <c r="I19" s="344" t="s">
        <v>268</v>
      </c>
      <c r="J19" s="345">
        <v>6661</v>
      </c>
    </row>
    <row r="20" spans="2:10" ht="13">
      <c r="B20" s="374">
        <v>2010</v>
      </c>
      <c r="C20" s="344" t="s">
        <v>268</v>
      </c>
      <c r="D20" s="346" t="s">
        <v>268</v>
      </c>
      <c r="E20" s="344" t="s">
        <v>268</v>
      </c>
      <c r="F20" s="375">
        <v>5525</v>
      </c>
      <c r="G20" s="344" t="s">
        <v>268</v>
      </c>
      <c r="H20" s="375">
        <v>6740</v>
      </c>
      <c r="I20" s="344" t="s">
        <v>268</v>
      </c>
      <c r="J20" s="345">
        <v>6183</v>
      </c>
    </row>
    <row r="21" spans="2:10" ht="13">
      <c r="B21" s="374">
        <v>2011</v>
      </c>
      <c r="C21" s="344" t="s">
        <v>268</v>
      </c>
      <c r="D21" s="346" t="s">
        <v>268</v>
      </c>
      <c r="E21" s="344" t="s">
        <v>268</v>
      </c>
      <c r="F21" s="375">
        <v>6128</v>
      </c>
      <c r="G21" s="344" t="s">
        <v>268</v>
      </c>
      <c r="H21" s="375">
        <v>6703</v>
      </c>
      <c r="I21" s="344" t="s">
        <v>268</v>
      </c>
      <c r="J21" s="345">
        <v>5804</v>
      </c>
    </row>
    <row r="22" spans="2:10" ht="13">
      <c r="B22" s="374">
        <v>2012</v>
      </c>
      <c r="C22" s="344" t="s">
        <v>268</v>
      </c>
      <c r="D22" s="346" t="s">
        <v>268</v>
      </c>
      <c r="E22" s="344" t="s">
        <v>268</v>
      </c>
      <c r="F22" s="375">
        <v>5730</v>
      </c>
      <c r="G22" s="344" t="s">
        <v>268</v>
      </c>
      <c r="H22" s="375">
        <v>6334</v>
      </c>
      <c r="I22" s="344" t="s">
        <v>268</v>
      </c>
      <c r="J22" s="345">
        <v>6609</v>
      </c>
    </row>
    <row r="23" spans="2:10" ht="13">
      <c r="B23" s="374">
        <v>2013</v>
      </c>
      <c r="C23" s="344" t="s">
        <v>268</v>
      </c>
      <c r="D23" s="346" t="s">
        <v>268</v>
      </c>
      <c r="E23" s="344" t="s">
        <v>268</v>
      </c>
      <c r="F23" s="375">
        <v>4929</v>
      </c>
      <c r="G23" s="344" t="s">
        <v>268</v>
      </c>
      <c r="H23" s="375">
        <v>7422</v>
      </c>
      <c r="I23" s="344" t="s">
        <v>268</v>
      </c>
      <c r="J23" s="345">
        <v>6629</v>
      </c>
    </row>
    <row r="24" spans="2:10" ht="13">
      <c r="B24" s="374">
        <v>2014</v>
      </c>
      <c r="C24" s="344" t="s">
        <v>268</v>
      </c>
      <c r="D24" s="346" t="s">
        <v>268</v>
      </c>
      <c r="E24" s="344" t="s">
        <v>268</v>
      </c>
      <c r="F24" s="375">
        <v>5950</v>
      </c>
      <c r="G24" s="344" t="s">
        <v>268</v>
      </c>
      <c r="H24" s="375">
        <v>7800</v>
      </c>
      <c r="I24" s="344" t="s">
        <v>268</v>
      </c>
      <c r="J24" s="345">
        <v>6364</v>
      </c>
    </row>
    <row r="25" spans="2:10" ht="13">
      <c r="B25" s="374">
        <v>2015</v>
      </c>
      <c r="C25" s="344" t="s">
        <v>268</v>
      </c>
      <c r="D25" s="346" t="s">
        <v>268</v>
      </c>
      <c r="E25" s="344" t="s">
        <v>268</v>
      </c>
      <c r="F25" s="375">
        <v>5950</v>
      </c>
      <c r="G25" s="344" t="s">
        <v>268</v>
      </c>
      <c r="H25" s="375">
        <v>7600</v>
      </c>
      <c r="I25" s="344" t="s">
        <v>268</v>
      </c>
      <c r="J25" s="345">
        <v>6685</v>
      </c>
    </row>
    <row r="26" spans="2:10" ht="13">
      <c r="B26" s="374">
        <v>2016</v>
      </c>
      <c r="C26" s="344" t="s">
        <v>268</v>
      </c>
      <c r="D26" s="346" t="s">
        <v>268</v>
      </c>
      <c r="E26" s="344" t="s">
        <v>268</v>
      </c>
      <c r="F26" s="375">
        <v>6393</v>
      </c>
      <c r="G26" s="344" t="s">
        <v>268</v>
      </c>
      <c r="H26" s="375">
        <v>7700</v>
      </c>
      <c r="I26" s="344" t="s">
        <v>268</v>
      </c>
      <c r="J26" s="345">
        <v>6500</v>
      </c>
    </row>
    <row r="27" spans="2:10" ht="13">
      <c r="B27" s="374">
        <v>2017</v>
      </c>
      <c r="C27" s="344" t="s">
        <v>268</v>
      </c>
      <c r="D27" s="346" t="s">
        <v>268</v>
      </c>
      <c r="E27" s="344" t="s">
        <v>268</v>
      </c>
      <c r="F27" s="375">
        <v>5800</v>
      </c>
      <c r="G27" s="344" t="s">
        <v>268</v>
      </c>
      <c r="H27" s="375">
        <v>7640</v>
      </c>
      <c r="I27" s="344" t="s">
        <v>268</v>
      </c>
      <c r="J27" s="345">
        <v>6390</v>
      </c>
    </row>
    <row r="28" spans="2:10" ht="13">
      <c r="B28" s="374">
        <v>2018</v>
      </c>
      <c r="C28" s="344" t="s">
        <v>268</v>
      </c>
      <c r="D28" s="346" t="s">
        <v>268</v>
      </c>
      <c r="E28" s="344" t="s">
        <v>268</v>
      </c>
      <c r="F28" s="375">
        <v>5647</v>
      </c>
      <c r="G28" s="344" t="s">
        <v>268</v>
      </c>
      <c r="H28" s="375">
        <v>7720</v>
      </c>
      <c r="I28" s="344" t="s">
        <v>268</v>
      </c>
      <c r="J28" s="345">
        <v>7072</v>
      </c>
    </row>
    <row r="29" spans="2:10" ht="13">
      <c r="B29" s="374">
        <v>2019</v>
      </c>
      <c r="C29" s="344" t="s">
        <v>268</v>
      </c>
      <c r="D29" s="346" t="s">
        <v>268</v>
      </c>
      <c r="E29" s="344" t="s">
        <v>268</v>
      </c>
      <c r="F29" s="375">
        <v>5539</v>
      </c>
      <c r="G29" s="344" t="s">
        <v>268</v>
      </c>
      <c r="H29" s="375">
        <v>7720</v>
      </c>
      <c r="I29" s="344" t="s">
        <v>268</v>
      </c>
      <c r="J29" s="345">
        <v>7278</v>
      </c>
    </row>
    <row r="30" spans="2:10" ht="13">
      <c r="B30" s="374">
        <v>2020</v>
      </c>
      <c r="C30" s="344" t="s">
        <v>268</v>
      </c>
      <c r="D30" s="346" t="s">
        <v>268</v>
      </c>
      <c r="E30" s="344" t="s">
        <v>268</v>
      </c>
      <c r="F30" s="375">
        <v>5573</v>
      </c>
      <c r="G30" s="344" t="s">
        <v>268</v>
      </c>
      <c r="H30" s="375">
        <v>8630</v>
      </c>
      <c r="I30" s="344" t="s">
        <v>268</v>
      </c>
      <c r="J30" s="345">
        <v>6522</v>
      </c>
    </row>
    <row r="31" spans="2:10" ht="13.5" thickBot="1">
      <c r="B31" s="376">
        <v>2021</v>
      </c>
      <c r="C31" s="377" t="s">
        <v>268</v>
      </c>
      <c r="D31" s="378" t="s">
        <v>268</v>
      </c>
      <c r="E31" s="377" t="s">
        <v>268</v>
      </c>
      <c r="F31" s="378">
        <v>4511</v>
      </c>
      <c r="G31" s="377" t="s">
        <v>268</v>
      </c>
      <c r="H31" s="378">
        <v>8630</v>
      </c>
      <c r="I31" s="377" t="s">
        <v>268</v>
      </c>
      <c r="J31" s="379">
        <v>6508</v>
      </c>
    </row>
    <row r="32" spans="2:10" ht="13">
      <c r="B32" s="530"/>
      <c r="C32" s="515"/>
      <c r="D32" s="515"/>
      <c r="E32" s="515"/>
      <c r="F32" s="515"/>
      <c r="G32" s="515"/>
      <c r="H32" s="515"/>
      <c r="I32" s="515"/>
      <c r="J32" s="515"/>
    </row>
    <row r="33" spans="2:10">
      <c r="B33" s="319" t="s">
        <v>314</v>
      </c>
      <c r="C33" s="320"/>
      <c r="D33" s="380"/>
      <c r="E33" s="320"/>
      <c r="F33" s="320"/>
      <c r="G33" s="320"/>
      <c r="H33" s="320"/>
      <c r="I33" s="320"/>
      <c r="J33" s="320"/>
    </row>
    <row r="34" spans="2:10">
      <c r="B34" s="394" t="s">
        <v>317</v>
      </c>
    </row>
  </sheetData>
  <mergeCells count="6">
    <mergeCell ref="B3:J3"/>
    <mergeCell ref="B1:J1"/>
    <mergeCell ref="C5:D5"/>
    <mergeCell ref="E5:F5"/>
    <mergeCell ref="G5:H5"/>
    <mergeCell ref="I5:J5"/>
  </mergeCells>
  <phoneticPr fontId="0" type="noConversion"/>
  <printOptions horizontalCentered="1"/>
  <pageMargins left="0.75" right="0.75" top="0.51181102362204722" bottom="0.43307086614173229" header="0" footer="0"/>
  <pageSetup paperSize="9" scale="50" orientation="portrait" verticalDpi="12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containsText" priority="24" operator="containsText" id="{4B997E48-33F2-48E1-9CCE-0C1F4605C724}">
            <xm:f>NOT(ISERROR(SEARCH("-",F8)))</xm:f>
            <xm:f>"-"</xm:f>
            <x14:dxf/>
          </x14:cfRule>
          <xm:sqref>F8</xm:sqref>
        </x14:conditionalFormatting>
        <x14:conditionalFormatting xmlns:xm="http://schemas.microsoft.com/office/excel/2006/main">
          <x14:cfRule type="containsText" priority="23" operator="containsText" id="{69BF8F05-52FF-48ED-A089-88A11792B6D2}">
            <xm:f>NOT(ISERROR(SEARCH("-",G8)))</xm:f>
            <xm:f>"-"</xm:f>
            <x14:dxf/>
          </x14:cfRule>
          <xm:sqref>G8:J8</xm:sqref>
        </x14:conditionalFormatting>
        <x14:conditionalFormatting xmlns:xm="http://schemas.microsoft.com/office/excel/2006/main">
          <x14:cfRule type="containsText" priority="22" operator="containsText" id="{7D6B9224-39C9-4E33-AE89-ABBCFD42E9F7}">
            <xm:f>NOT(ISERROR(SEARCH("-",F9)))</xm:f>
            <xm:f>"-"</xm:f>
            <x14:dxf/>
          </x14:cfRule>
          <xm:sqref>F9:F28</xm:sqref>
        </x14:conditionalFormatting>
        <x14:conditionalFormatting xmlns:xm="http://schemas.microsoft.com/office/excel/2006/main">
          <x14:cfRule type="containsText" priority="21" operator="containsText" id="{6E228DDA-FCFA-45F3-A03B-233A1B6ACF3E}">
            <xm:f>NOT(ISERROR(SEARCH("-",G9)))</xm:f>
            <xm:f>"-"</xm:f>
            <x14:dxf/>
          </x14:cfRule>
          <xm:sqref>G9:J24 H31:H32 J31:J32 H25:J28 G25:G30</xm:sqref>
        </x14:conditionalFormatting>
        <x14:conditionalFormatting xmlns:xm="http://schemas.microsoft.com/office/excel/2006/main">
          <x14:cfRule type="containsText" priority="18" operator="containsText" id="{65F58AC6-EDCC-439E-B994-3ED38AB91196}">
            <xm:f>NOT(ISERROR(SEARCH("-",F29)))</xm:f>
            <xm:f>"-"</xm:f>
            <x14:dxf/>
          </x14:cfRule>
          <xm:sqref>F29</xm:sqref>
        </x14:conditionalFormatting>
        <x14:conditionalFormatting xmlns:xm="http://schemas.microsoft.com/office/excel/2006/main">
          <x14:cfRule type="containsText" priority="17" operator="containsText" id="{BBF75FD1-BBEB-4B9A-B2E4-505490BB31AD}">
            <xm:f>NOT(ISERROR(SEARCH("-",H29)))</xm:f>
            <xm:f>"-"</xm:f>
            <x14:dxf/>
          </x14:cfRule>
          <xm:sqref>H29:J29</xm:sqref>
        </x14:conditionalFormatting>
        <x14:conditionalFormatting xmlns:xm="http://schemas.microsoft.com/office/excel/2006/main">
          <x14:cfRule type="containsText" priority="16" operator="containsText" id="{9A4FC721-D883-49BD-BE23-E9DA0815A3EC}">
            <xm:f>NOT(ISERROR(SEARCH("-",C31)))</xm:f>
            <xm:f>"-"</xm:f>
            <x14:dxf/>
          </x14:cfRule>
          <xm:sqref>C31:C32</xm:sqref>
        </x14:conditionalFormatting>
        <x14:conditionalFormatting xmlns:xm="http://schemas.microsoft.com/office/excel/2006/main">
          <x14:cfRule type="containsText" priority="15" operator="containsText" id="{E381EC44-3CB2-4F01-B69C-DDF56B731371}">
            <xm:f>NOT(ISERROR(SEARCH("-",E31)))</xm:f>
            <xm:f>"-"</xm:f>
            <x14:dxf/>
          </x14:cfRule>
          <xm:sqref>E31</xm:sqref>
        </x14:conditionalFormatting>
        <x14:conditionalFormatting xmlns:xm="http://schemas.microsoft.com/office/excel/2006/main">
          <x14:cfRule type="containsText" priority="14" operator="containsText" id="{F10D3B1A-2565-4108-A507-2060AB045F5A}">
            <xm:f>NOT(ISERROR(SEARCH("-",D31)))</xm:f>
            <xm:f>"-"</xm:f>
            <x14:dxf/>
          </x14:cfRule>
          <xm:sqref>D31</xm:sqref>
        </x14:conditionalFormatting>
        <x14:conditionalFormatting xmlns:xm="http://schemas.microsoft.com/office/excel/2006/main">
          <x14:cfRule type="containsText" priority="13" operator="containsText" id="{3F32BDA9-986E-47F1-8F16-22B2775BE95C}">
            <xm:f>NOT(ISERROR(SEARCH("-",G31)))</xm:f>
            <xm:f>"-"</xm:f>
            <x14:dxf/>
          </x14:cfRule>
          <xm:sqref>G31:G32</xm:sqref>
        </x14:conditionalFormatting>
        <x14:conditionalFormatting xmlns:xm="http://schemas.microsoft.com/office/excel/2006/main">
          <x14:cfRule type="containsText" priority="12" operator="containsText" id="{70F98CCC-FC13-486B-8510-A54F64D7D387}">
            <xm:f>NOT(ISERROR(SEARCH("-",I31)))</xm:f>
            <xm:f>"-"</xm:f>
            <x14:dxf/>
          </x14:cfRule>
          <xm:sqref>I31:I32</xm:sqref>
        </x14:conditionalFormatting>
        <x14:conditionalFormatting xmlns:xm="http://schemas.microsoft.com/office/excel/2006/main">
          <x14:cfRule type="containsText" priority="4" operator="containsText" id="{300FC66A-9895-4917-B8AC-10EF7C2EEDFA}">
            <xm:f>NOT(ISERROR(SEARCH("-",F30)))</xm:f>
            <xm:f>"-"</xm:f>
            <x14:dxf/>
          </x14:cfRule>
          <xm:sqref>F30</xm:sqref>
        </x14:conditionalFormatting>
        <x14:conditionalFormatting xmlns:xm="http://schemas.microsoft.com/office/excel/2006/main">
          <x14:cfRule type="containsText" priority="3" operator="containsText" id="{37EEA7E9-297B-4A68-997B-872A151B61FC}">
            <xm:f>NOT(ISERROR(SEARCH("-",H30)))</xm:f>
            <xm:f>"-"</xm:f>
            <x14:dxf/>
          </x14:cfRule>
          <xm:sqref>H30:J30</xm:sqref>
        </x14:conditionalFormatting>
        <x14:conditionalFormatting xmlns:xm="http://schemas.microsoft.com/office/excel/2006/main">
          <x14:cfRule type="containsText" priority="2" operator="containsText" id="{A43326E1-CA3C-4547-A99C-2B34933348A2}">
            <xm:f>NOT(ISERROR(SEARCH("-",F31)))</xm:f>
            <xm:f>"-"</xm:f>
            <x14:dxf/>
          </x14:cfRule>
          <xm:sqref>F31:F32</xm:sqref>
        </x14:conditionalFormatting>
        <x14:conditionalFormatting xmlns:xm="http://schemas.microsoft.com/office/excel/2006/main">
          <x14:cfRule type="containsText" priority="1" operator="containsText" id="{0F4B491D-4BC2-4000-BF89-AF4F97DDA3A6}">
            <xm:f>NOT(ISERROR(SEARCH("-",D32)))</xm:f>
            <xm:f>"-"</xm:f>
            <x14:dxf/>
          </x14:cfRule>
          <xm:sqref>D32:E32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71"/>
  <sheetViews>
    <sheetView view="pageBreakPreview" topLeftCell="A31" zoomScale="75" zoomScaleNormal="100" workbookViewId="0">
      <selection activeCell="A53" sqref="A53:IV58"/>
    </sheetView>
  </sheetViews>
  <sheetFormatPr defaultRowHeight="12.5"/>
  <cols>
    <col min="1" max="1" width="3.54296875" customWidth="1"/>
    <col min="2" max="2" width="18.453125" customWidth="1"/>
    <col min="3" max="3" width="14.453125" customWidth="1"/>
    <col min="4" max="5" width="13.453125" customWidth="1"/>
    <col min="6" max="6" width="15.81640625" customWidth="1"/>
    <col min="7" max="7" width="13.453125" customWidth="1"/>
    <col min="8" max="8" width="15.1796875" customWidth="1"/>
    <col min="9" max="9" width="13.453125" customWidth="1"/>
  </cols>
  <sheetData>
    <row r="1" spans="2:9" ht="61.5" customHeight="1">
      <c r="B1" s="633" t="s">
        <v>183</v>
      </c>
      <c r="C1" s="634"/>
      <c r="D1" s="634"/>
      <c r="E1" s="634"/>
      <c r="F1" s="634"/>
      <c r="G1" s="634"/>
      <c r="H1" s="634"/>
      <c r="I1" s="165" t="s">
        <v>108</v>
      </c>
    </row>
    <row r="2" spans="2:9" ht="12.75" customHeight="1">
      <c r="B2" s="1"/>
      <c r="C2" s="1"/>
      <c r="D2" s="1"/>
      <c r="E2" s="109"/>
      <c r="F2" s="109"/>
      <c r="G2" s="109"/>
      <c r="H2" s="109"/>
      <c r="I2" s="2"/>
    </row>
    <row r="3" spans="2:9" ht="22.5" customHeight="1">
      <c r="B3" s="605" t="s">
        <v>98</v>
      </c>
      <c r="C3" s="606"/>
      <c r="D3" s="606"/>
      <c r="E3" s="606"/>
      <c r="F3" s="606"/>
      <c r="G3" s="606"/>
      <c r="H3" s="606"/>
      <c r="I3" s="618"/>
    </row>
    <row r="4" spans="2:9" ht="40.5" customHeight="1">
      <c r="B4" s="29"/>
      <c r="C4" s="25" t="s">
        <v>69</v>
      </c>
      <c r="D4" s="25" t="s">
        <v>68</v>
      </c>
      <c r="E4" s="25" t="s">
        <v>55</v>
      </c>
      <c r="F4" s="25" t="s">
        <v>70</v>
      </c>
      <c r="G4" s="22" t="s">
        <v>56</v>
      </c>
      <c r="H4" s="25" t="s">
        <v>71</v>
      </c>
      <c r="I4" s="38" t="s">
        <v>72</v>
      </c>
    </row>
    <row r="5" spans="2:9">
      <c r="B5" s="23"/>
      <c r="C5" s="112"/>
      <c r="D5" s="31"/>
      <c r="E5" s="31"/>
      <c r="F5" s="111"/>
      <c r="G5" s="111"/>
      <c r="H5" s="32"/>
      <c r="I5" s="10"/>
    </row>
    <row r="6" spans="2:9" ht="17.25" customHeight="1">
      <c r="B6" s="171" t="s">
        <v>120</v>
      </c>
      <c r="C6" s="172">
        <v>21569</v>
      </c>
      <c r="D6" s="173">
        <v>119150</v>
      </c>
      <c r="E6" s="174">
        <f>C6/D6*100</f>
        <v>18.102391942929081</v>
      </c>
      <c r="F6" s="237">
        <v>415793.6</v>
      </c>
      <c r="G6" s="174">
        <f>C6/F6*100</f>
        <v>5.1874295323448942</v>
      </c>
      <c r="H6" s="237">
        <v>154475477</v>
      </c>
      <c r="I6" s="175">
        <f>C6/H6*100</f>
        <v>1.3962734033182498E-2</v>
      </c>
    </row>
    <row r="7" spans="2:9">
      <c r="B7" s="49"/>
      <c r="E7" s="2"/>
      <c r="G7" s="2"/>
      <c r="I7" s="2"/>
    </row>
    <row r="8" spans="2:9">
      <c r="B8" t="s">
        <v>54</v>
      </c>
    </row>
    <row r="9" spans="2:9">
      <c r="B9" s="136" t="s">
        <v>113</v>
      </c>
    </row>
    <row r="10" spans="2:9">
      <c r="B10" t="s">
        <v>75</v>
      </c>
    </row>
    <row r="11" spans="2:9">
      <c r="B11" s="136" t="s">
        <v>109</v>
      </c>
    </row>
    <row r="12" spans="2:9">
      <c r="B12" t="s">
        <v>65</v>
      </c>
    </row>
    <row r="13" spans="2:9">
      <c r="B13" s="136" t="s">
        <v>114</v>
      </c>
    </row>
    <row r="14" spans="2:9" ht="13">
      <c r="B14" s="33"/>
      <c r="C14" s="35"/>
      <c r="D14" s="35"/>
      <c r="E14" s="34"/>
      <c r="F14" s="36"/>
      <c r="G14" s="36"/>
      <c r="H14" s="36"/>
    </row>
    <row r="15" spans="2:9" ht="18">
      <c r="B15" s="622" t="s">
        <v>122</v>
      </c>
      <c r="C15" s="623"/>
      <c r="D15" s="623"/>
      <c r="E15" s="623"/>
      <c r="F15" s="623"/>
      <c r="G15" s="623"/>
      <c r="H15" s="623"/>
      <c r="I15" s="641"/>
    </row>
    <row r="16" spans="2:9" ht="22.5" customHeight="1">
      <c r="B16" s="642" t="s">
        <v>121</v>
      </c>
      <c r="C16" s="643"/>
      <c r="D16" s="643"/>
      <c r="E16" s="643"/>
      <c r="F16" s="643"/>
      <c r="G16" s="643"/>
      <c r="H16" s="643"/>
      <c r="I16" s="644"/>
    </row>
    <row r="17" spans="2:9" ht="19.5" customHeight="1">
      <c r="B17" s="639" t="s">
        <v>63</v>
      </c>
      <c r="C17" s="640"/>
      <c r="D17" s="640"/>
      <c r="E17" s="640"/>
      <c r="F17" s="645" t="s">
        <v>64</v>
      </c>
      <c r="G17" s="646"/>
      <c r="H17" s="646"/>
      <c r="I17" s="647"/>
    </row>
    <row r="18" spans="2:9" ht="26">
      <c r="B18" s="38" t="s">
        <v>162</v>
      </c>
      <c r="C18" s="638" t="s">
        <v>127</v>
      </c>
      <c r="D18" s="638"/>
      <c r="E18" s="40" t="s">
        <v>67</v>
      </c>
      <c r="F18" s="38" t="s">
        <v>162</v>
      </c>
      <c r="G18" s="635" t="s">
        <v>127</v>
      </c>
      <c r="H18" s="635"/>
      <c r="I18" s="22" t="s">
        <v>66</v>
      </c>
    </row>
    <row r="19" spans="2:9" ht="13">
      <c r="B19" s="37" t="s">
        <v>58</v>
      </c>
      <c r="C19" s="632">
        <v>224.01499999999999</v>
      </c>
      <c r="D19" s="626"/>
      <c r="E19" s="43">
        <f>C19/$C$24*100</f>
        <v>53.876438813450889</v>
      </c>
      <c r="F19" s="37" t="s">
        <v>123</v>
      </c>
      <c r="G19" s="636">
        <v>43660</v>
      </c>
      <c r="H19" s="637"/>
      <c r="I19" s="44">
        <f>G19/G24*100</f>
        <v>28.263385779996653</v>
      </c>
    </row>
    <row r="20" spans="2:9" ht="13">
      <c r="B20" s="37" t="s">
        <v>57</v>
      </c>
      <c r="C20" s="631">
        <v>119.15</v>
      </c>
      <c r="D20" s="615"/>
      <c r="E20" s="43">
        <f>C20/$C$24*100</f>
        <v>28.656017162344817</v>
      </c>
      <c r="F20" s="24" t="s">
        <v>62</v>
      </c>
      <c r="G20" s="629">
        <v>29116</v>
      </c>
      <c r="H20" s="630"/>
      <c r="I20" s="45">
        <f>G20/G24*100</f>
        <v>18.848299138121448</v>
      </c>
    </row>
    <row r="21" spans="2:9" ht="13">
      <c r="B21" s="24" t="s">
        <v>60</v>
      </c>
      <c r="C21" s="631">
        <v>21.937999999999999</v>
      </c>
      <c r="D21" s="615"/>
      <c r="E21" s="43">
        <f>C21/$C$24*100</f>
        <v>5.2761704113094465</v>
      </c>
      <c r="F21" s="24" t="s">
        <v>157</v>
      </c>
      <c r="G21" s="629">
        <v>11800.901</v>
      </c>
      <c r="H21" s="630"/>
      <c r="I21" s="45">
        <f>G21/G24*100</f>
        <v>7.6393361776121909</v>
      </c>
    </row>
    <row r="22" spans="2:9" ht="13">
      <c r="B22" s="24" t="s">
        <v>59</v>
      </c>
      <c r="C22" s="631">
        <v>17.850000000000001</v>
      </c>
      <c r="D22" s="615"/>
      <c r="E22" s="43">
        <f>C22/$C$24*100</f>
        <v>4.292991240854847</v>
      </c>
      <c r="F22" s="24" t="s">
        <v>124</v>
      </c>
      <c r="G22" s="629">
        <v>10524.066999999999</v>
      </c>
      <c r="H22" s="630"/>
      <c r="I22" s="45">
        <f>G22/G24*100</f>
        <v>6.812775208326431</v>
      </c>
    </row>
    <row r="23" spans="2:9" ht="13">
      <c r="B23" s="24" t="s">
        <v>156</v>
      </c>
      <c r="C23" s="628">
        <v>4.5</v>
      </c>
      <c r="D23" s="608"/>
      <c r="E23" s="43">
        <f>C23/$C$24*100</f>
        <v>1.0822666993751715</v>
      </c>
      <c r="F23" s="24" t="s">
        <v>125</v>
      </c>
      <c r="G23" s="629">
        <v>10224.966</v>
      </c>
      <c r="H23" s="630"/>
      <c r="I23" s="46">
        <f>G23/G24*100</f>
        <v>6.6191515951752002</v>
      </c>
    </row>
    <row r="24" spans="2:9" ht="13">
      <c r="B24" s="47" t="s">
        <v>74</v>
      </c>
      <c r="C24" s="648">
        <v>415.79399999999998</v>
      </c>
      <c r="D24" s="612"/>
      <c r="E24" s="613"/>
      <c r="F24" s="47" t="s">
        <v>73</v>
      </c>
      <c r="G24" s="612">
        <v>154475.47700000001</v>
      </c>
      <c r="H24" s="612"/>
      <c r="I24" s="613"/>
    </row>
    <row r="25" spans="2:9" ht="12.75" customHeight="1">
      <c r="B25" s="116" t="s">
        <v>61</v>
      </c>
    </row>
    <row r="26" spans="2:9" ht="12.75" customHeight="1">
      <c r="B26" s="136" t="s">
        <v>114</v>
      </c>
    </row>
    <row r="27" spans="2:9" ht="12.75" customHeight="1"/>
    <row r="28" spans="2:9" ht="18" customHeight="1">
      <c r="B28" s="605" t="s">
        <v>158</v>
      </c>
      <c r="C28" s="606"/>
      <c r="D28" s="606"/>
      <c r="E28" s="606"/>
      <c r="F28" s="606"/>
      <c r="G28" s="606"/>
      <c r="H28" s="606"/>
      <c r="I28" s="618"/>
    </row>
    <row r="29" spans="2:9" ht="53.25" customHeight="1">
      <c r="B29" s="29"/>
      <c r="C29" s="25" t="s">
        <v>152</v>
      </c>
      <c r="D29" s="25" t="s">
        <v>153</v>
      </c>
      <c r="E29" s="25" t="s">
        <v>55</v>
      </c>
      <c r="F29" s="25" t="s">
        <v>159</v>
      </c>
      <c r="G29" s="25" t="s">
        <v>56</v>
      </c>
      <c r="H29" s="25" t="s">
        <v>160</v>
      </c>
      <c r="I29" s="105" t="s">
        <v>72</v>
      </c>
    </row>
    <row r="30" spans="2:9" ht="18" customHeight="1">
      <c r="B30" s="23"/>
      <c r="C30" s="112"/>
      <c r="D30" s="31"/>
      <c r="E30" s="31"/>
      <c r="F30" s="31"/>
      <c r="G30" s="31"/>
      <c r="H30" s="42"/>
      <c r="I30" s="110"/>
    </row>
    <row r="31" spans="2:9" ht="18" customHeight="1">
      <c r="B31" s="24" t="s">
        <v>120</v>
      </c>
      <c r="C31" s="238">
        <v>126203</v>
      </c>
      <c r="D31" s="235">
        <v>824114</v>
      </c>
      <c r="E31" s="234">
        <f>C31/D31</f>
        <v>0.15313779404305716</v>
      </c>
      <c r="F31" s="235">
        <v>2663718</v>
      </c>
      <c r="G31" s="234">
        <f>C31/F31</f>
        <v>4.7378513791625089E-2</v>
      </c>
      <c r="H31" s="235">
        <v>631508832</v>
      </c>
      <c r="I31" s="236">
        <f>C31/H31</f>
        <v>1.9984360250404227E-4</v>
      </c>
    </row>
    <row r="32" spans="2:9" ht="12.75" customHeight="1">
      <c r="B32" s="49"/>
    </row>
    <row r="33" spans="2:12">
      <c r="B33" t="s">
        <v>54</v>
      </c>
    </row>
    <row r="34" spans="2:12">
      <c r="B34" s="176" t="s">
        <v>113</v>
      </c>
    </row>
    <row r="35" spans="2:12">
      <c r="B35" t="s">
        <v>53</v>
      </c>
      <c r="F35" s="139"/>
      <c r="G35" s="39"/>
      <c r="H35" s="139"/>
    </row>
    <row r="36" spans="2:12">
      <c r="B36" s="136" t="s">
        <v>109</v>
      </c>
      <c r="F36" s="139"/>
      <c r="G36" s="39"/>
      <c r="H36" s="139"/>
    </row>
    <row r="37" spans="2:12">
      <c r="B37" t="s">
        <v>65</v>
      </c>
      <c r="F37" s="139"/>
      <c r="G37" s="39"/>
      <c r="H37" s="139"/>
    </row>
    <row r="38" spans="2:12">
      <c r="B38" s="136" t="s">
        <v>114</v>
      </c>
      <c r="F38" s="139"/>
      <c r="G38" s="39"/>
      <c r="H38" s="139"/>
    </row>
    <row r="40" spans="2:12" ht="20.25" customHeight="1">
      <c r="B40" s="605" t="s">
        <v>151</v>
      </c>
      <c r="C40" s="606"/>
      <c r="D40" s="606"/>
      <c r="E40" s="606"/>
      <c r="F40" s="606"/>
      <c r="G40" s="606"/>
      <c r="H40" s="606"/>
      <c r="I40" s="618"/>
    </row>
    <row r="41" spans="2:12" ht="18" customHeight="1">
      <c r="B41" s="619" t="s">
        <v>155</v>
      </c>
      <c r="C41" s="620"/>
      <c r="D41" s="620"/>
      <c r="E41" s="620"/>
      <c r="F41" s="620"/>
      <c r="G41" s="620"/>
      <c r="H41" s="620"/>
      <c r="I41" s="621"/>
    </row>
    <row r="42" spans="2:12" ht="18">
      <c r="B42" s="622" t="s">
        <v>63</v>
      </c>
      <c r="C42" s="623"/>
      <c r="D42" s="623"/>
      <c r="E42" s="624"/>
      <c r="F42" s="609" t="s">
        <v>64</v>
      </c>
      <c r="G42" s="610"/>
      <c r="H42" s="610"/>
      <c r="I42" s="611"/>
    </row>
    <row r="43" spans="2:12" ht="26">
      <c r="B43" s="38" t="s">
        <v>162</v>
      </c>
      <c r="C43" s="627" t="s">
        <v>154</v>
      </c>
      <c r="D43" s="627"/>
      <c r="E43" s="40" t="s">
        <v>67</v>
      </c>
      <c r="F43" s="38" t="s">
        <v>162</v>
      </c>
      <c r="G43" s="616" t="s">
        <v>154</v>
      </c>
      <c r="H43" s="617"/>
      <c r="I43" s="22" t="s">
        <v>66</v>
      </c>
      <c r="J43" s="53"/>
    </row>
    <row r="44" spans="2:12" ht="13">
      <c r="B44" s="37" t="s">
        <v>58</v>
      </c>
      <c r="C44" s="625">
        <v>1412.9570000000001</v>
      </c>
      <c r="D44" s="626"/>
      <c r="E44" s="239">
        <f>C44/C49*100</f>
        <v>5.3044541501765581E-2</v>
      </c>
      <c r="F44" s="37" t="s">
        <v>62</v>
      </c>
      <c r="G44" s="625">
        <v>181999.17499999999</v>
      </c>
      <c r="H44" s="626"/>
      <c r="I44" s="44">
        <f>G44/G49*100</f>
        <v>2.8819771035027553</v>
      </c>
      <c r="K44" s="177"/>
      <c r="L44" s="178"/>
    </row>
    <row r="45" spans="2:12" ht="13">
      <c r="B45" s="37" t="s">
        <v>57</v>
      </c>
      <c r="C45" s="614">
        <v>824.11400000000003</v>
      </c>
      <c r="D45" s="615"/>
      <c r="E45" s="239">
        <f>C45/C49*100</f>
        <v>3.0938485230043118E-2</v>
      </c>
      <c r="F45" s="24" t="s">
        <v>123</v>
      </c>
      <c r="G45" s="614">
        <v>137620</v>
      </c>
      <c r="H45" s="615"/>
      <c r="I45" s="45">
        <f>G45/G49*100</f>
        <v>2.1792279497093832</v>
      </c>
      <c r="K45" s="177"/>
      <c r="L45" s="178"/>
    </row>
    <row r="46" spans="2:12" ht="13">
      <c r="B46" s="24" t="s">
        <v>60</v>
      </c>
      <c r="C46" s="614">
        <v>158.99100000000001</v>
      </c>
      <c r="D46" s="615"/>
      <c r="E46" s="239">
        <f>C46/C49*100</f>
        <v>5.9687624590891381E-3</v>
      </c>
      <c r="F46" s="24" t="s">
        <v>157</v>
      </c>
      <c r="G46" s="614">
        <v>53984.591999999997</v>
      </c>
      <c r="H46" s="615"/>
      <c r="I46" s="45">
        <f>G46/G49*100</f>
        <v>0.85485199636722542</v>
      </c>
      <c r="K46" s="177"/>
      <c r="L46" s="178"/>
    </row>
    <row r="47" spans="2:12" ht="13">
      <c r="B47" s="24" t="s">
        <v>59</v>
      </c>
      <c r="C47" s="614">
        <v>121.495</v>
      </c>
      <c r="D47" s="615"/>
      <c r="E47" s="239">
        <f>C47/C49*100</f>
        <v>4.5611059428963575E-3</v>
      </c>
      <c r="F47" s="24" t="s">
        <v>124</v>
      </c>
      <c r="G47" s="614">
        <v>39795.618000000002</v>
      </c>
      <c r="H47" s="615"/>
      <c r="I47" s="45">
        <f>G47/G49*100</f>
        <v>0.63016802079318279</v>
      </c>
      <c r="K47" s="177"/>
      <c r="L47" s="178"/>
    </row>
    <row r="48" spans="2:12" ht="13">
      <c r="B48" s="24" t="s">
        <v>156</v>
      </c>
      <c r="C48" s="607">
        <v>102.306</v>
      </c>
      <c r="D48" s="608"/>
      <c r="E48" s="240">
        <f>C48/C49*100</f>
        <v>3.8407218782168379E-3</v>
      </c>
      <c r="F48" s="24" t="s">
        <v>126</v>
      </c>
      <c r="G48" s="607">
        <v>35790.800000000003</v>
      </c>
      <c r="H48" s="608"/>
      <c r="I48" s="46">
        <f>G48/G49*100</f>
        <v>0.56675128398821828</v>
      </c>
      <c r="K48" s="177"/>
      <c r="L48" s="178"/>
    </row>
    <row r="49" spans="2:15" ht="13">
      <c r="B49" s="47" t="s">
        <v>74</v>
      </c>
      <c r="C49" s="612">
        <v>2663718</v>
      </c>
      <c r="D49" s="612"/>
      <c r="E49" s="613"/>
      <c r="F49" s="47" t="s">
        <v>73</v>
      </c>
      <c r="G49" s="612">
        <v>6315080.5319999997</v>
      </c>
      <c r="H49" s="612"/>
      <c r="I49" s="613"/>
      <c r="K49" s="177"/>
      <c r="L49" s="178"/>
    </row>
    <row r="50" spans="2:15">
      <c r="B50" s="116" t="s">
        <v>61</v>
      </c>
    </row>
    <row r="51" spans="2:15" ht="12.75" customHeight="1">
      <c r="B51" s="136" t="s">
        <v>114</v>
      </c>
    </row>
    <row r="52" spans="2:15" ht="12.75" customHeight="1"/>
    <row r="53" spans="2:15" ht="18">
      <c r="B53" s="605" t="s">
        <v>100</v>
      </c>
      <c r="C53" s="606"/>
      <c r="D53" s="606"/>
      <c r="E53" s="606"/>
      <c r="F53" s="606"/>
      <c r="G53" s="606"/>
      <c r="H53" s="606"/>
    </row>
    <row r="54" spans="2:15" ht="19.5" customHeight="1">
      <c r="B54" s="226"/>
      <c r="C54" s="227"/>
      <c r="D54" s="227"/>
      <c r="E54" s="227"/>
      <c r="F54" s="244"/>
      <c r="G54" s="244"/>
      <c r="H54" s="245"/>
    </row>
    <row r="55" spans="2:15" ht="16.5" customHeight="1">
      <c r="B55" s="243"/>
      <c r="C55" s="140">
        <v>2000</v>
      </c>
      <c r="D55" s="140">
        <v>2001</v>
      </c>
      <c r="E55" s="140">
        <v>2002</v>
      </c>
      <c r="F55" s="141">
        <v>2003</v>
      </c>
      <c r="G55" s="142">
        <v>2004</v>
      </c>
      <c r="H55" s="142">
        <v>2005</v>
      </c>
      <c r="I55" s="2"/>
    </row>
    <row r="56" spans="2:15" ht="28.5" customHeight="1">
      <c r="B56" s="119" t="s">
        <v>110</v>
      </c>
      <c r="C56" s="167"/>
      <c r="D56" s="168"/>
      <c r="E56" s="168"/>
      <c r="F56" s="168"/>
      <c r="G56" s="168"/>
      <c r="H56" s="169"/>
      <c r="I56" s="2"/>
    </row>
    <row r="57" spans="2:15" ht="17.25" customHeight="1">
      <c r="B57" s="143" t="s">
        <v>111</v>
      </c>
      <c r="C57" s="138"/>
      <c r="D57" s="41"/>
      <c r="E57" s="41"/>
      <c r="F57" s="41"/>
      <c r="G57" s="41"/>
      <c r="H57" s="137"/>
      <c r="I57" s="2"/>
    </row>
    <row r="58" spans="2:15" ht="33" customHeight="1">
      <c r="B58" s="144" t="s">
        <v>55</v>
      </c>
      <c r="C58" s="179" t="e">
        <f t="shared" ref="C58:H58" si="0">(C56/C57*100)</f>
        <v>#DIV/0!</v>
      </c>
      <c r="D58" s="180" t="e">
        <f t="shared" si="0"/>
        <v>#DIV/0!</v>
      </c>
      <c r="E58" s="180" t="e">
        <f t="shared" si="0"/>
        <v>#DIV/0!</v>
      </c>
      <c r="F58" s="180" t="e">
        <f t="shared" si="0"/>
        <v>#DIV/0!</v>
      </c>
      <c r="G58" s="180" t="e">
        <f t="shared" si="0"/>
        <v>#DIV/0!</v>
      </c>
      <c r="H58" s="181" t="e">
        <f t="shared" si="0"/>
        <v>#DIV/0!</v>
      </c>
      <c r="J58" s="146"/>
      <c r="K58" s="146"/>
      <c r="L58" s="147"/>
      <c r="M58" s="147"/>
      <c r="N58" s="147"/>
      <c r="O58" s="147"/>
    </row>
    <row r="59" spans="2:15">
      <c r="J59" s="2"/>
      <c r="K59" s="2"/>
      <c r="L59" s="2"/>
      <c r="M59" s="2"/>
      <c r="N59" s="2"/>
      <c r="O59" s="2"/>
    </row>
    <row r="60" spans="2:15">
      <c r="J60" s="2"/>
      <c r="K60" s="2"/>
      <c r="L60" s="2"/>
      <c r="M60" s="2"/>
      <c r="N60" s="2"/>
      <c r="O60" s="2"/>
    </row>
    <row r="61" spans="2:15">
      <c r="B61" s="145"/>
    </row>
    <row r="62" spans="2:15">
      <c r="B62" s="136"/>
      <c r="F62" s="117"/>
      <c r="G62" s="117"/>
    </row>
    <row r="63" spans="2:15">
      <c r="B63" s="136"/>
      <c r="F63" s="117"/>
      <c r="G63" s="117"/>
    </row>
    <row r="64" spans="2:15">
      <c r="F64" s="117"/>
      <c r="G64" s="117"/>
    </row>
    <row r="65" spans="6:7">
      <c r="F65" s="117"/>
      <c r="G65" s="117"/>
    </row>
    <row r="66" spans="6:7">
      <c r="F66" s="117"/>
      <c r="G66" s="117"/>
    </row>
    <row r="67" spans="6:7">
      <c r="F67" s="117"/>
      <c r="G67" s="117"/>
    </row>
    <row r="68" spans="6:7" ht="12.75" customHeight="1">
      <c r="F68" s="118"/>
      <c r="G68" s="118"/>
    </row>
    <row r="71" spans="6:7" ht="12.75" customHeight="1"/>
  </sheetData>
  <mergeCells count="40">
    <mergeCell ref="C19:D19"/>
    <mergeCell ref="B1:H1"/>
    <mergeCell ref="C46:D46"/>
    <mergeCell ref="G46:H46"/>
    <mergeCell ref="G18:H18"/>
    <mergeCell ref="G19:H19"/>
    <mergeCell ref="G20:H20"/>
    <mergeCell ref="C18:D18"/>
    <mergeCell ref="C20:D20"/>
    <mergeCell ref="B3:I3"/>
    <mergeCell ref="B17:E17"/>
    <mergeCell ref="B15:I15"/>
    <mergeCell ref="B16:I16"/>
    <mergeCell ref="F17:I17"/>
    <mergeCell ref="G24:I24"/>
    <mergeCell ref="C24:E24"/>
    <mergeCell ref="C23:D23"/>
    <mergeCell ref="G23:H23"/>
    <mergeCell ref="C22:D22"/>
    <mergeCell ref="C21:D21"/>
    <mergeCell ref="G21:H21"/>
    <mergeCell ref="G22:H22"/>
    <mergeCell ref="B40:I40"/>
    <mergeCell ref="B41:I41"/>
    <mergeCell ref="B28:I28"/>
    <mergeCell ref="G47:H47"/>
    <mergeCell ref="C45:D45"/>
    <mergeCell ref="G45:H45"/>
    <mergeCell ref="B42:E42"/>
    <mergeCell ref="C44:D44"/>
    <mergeCell ref="G44:H44"/>
    <mergeCell ref="C43:D43"/>
    <mergeCell ref="B53:H53"/>
    <mergeCell ref="C48:D48"/>
    <mergeCell ref="G48:H48"/>
    <mergeCell ref="F42:I42"/>
    <mergeCell ref="C49:E49"/>
    <mergeCell ref="G49:I49"/>
    <mergeCell ref="C47:D47"/>
    <mergeCell ref="G43:H43"/>
  </mergeCells>
  <phoneticPr fontId="0" type="noConversion"/>
  <hyperlinks>
    <hyperlink ref="B9" r:id="rId1"/>
    <hyperlink ref="B11" r:id="rId2"/>
    <hyperlink ref="B13" r:id="rId3"/>
    <hyperlink ref="B26" r:id="rId4"/>
    <hyperlink ref="B36" r:id="rId5"/>
    <hyperlink ref="B38" r:id="rId6"/>
    <hyperlink ref="B51" r:id="rId7"/>
    <hyperlink ref="I1" location="índex!_Toc167271766" display="    índex"/>
    <hyperlink ref="B34" r:id="rId8"/>
  </hyperlinks>
  <pageMargins left="0.75" right="0.75" top="0.46" bottom="1" header="0" footer="0"/>
  <pageSetup paperSize="9" scale="71" orientation="portrait" verticalDpi="1200" r:id="rId9"/>
  <headerFooter alignWithMargins="0"/>
  <rowBreaks count="1" manualBreakCount="1">
    <brk id="27" max="8" man="1"/>
  </rowBreaks>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256"/>
  <sheetViews>
    <sheetView showGridLines="0" zoomScale="90" zoomScaleNormal="90" zoomScaleSheetLayoutView="100" workbookViewId="0">
      <selection activeCell="V19" sqref="V19"/>
    </sheetView>
  </sheetViews>
  <sheetFormatPr defaultRowHeight="12.5"/>
  <cols>
    <col min="1" max="1" width="22.81640625" bestFit="1" customWidth="1"/>
    <col min="2" max="2" width="19.1796875" bestFit="1" customWidth="1"/>
    <col min="3" max="3" width="11.453125" bestFit="1" customWidth="1"/>
  </cols>
  <sheetData>
    <row r="1" spans="1:16" ht="25">
      <c r="A1" s="578" t="s">
        <v>208</v>
      </c>
      <c r="B1" s="579"/>
      <c r="C1" s="579"/>
      <c r="D1" s="579"/>
      <c r="E1" s="579"/>
      <c r="F1" s="579"/>
      <c r="G1" s="579"/>
      <c r="H1" s="579"/>
      <c r="I1" s="579"/>
      <c r="J1" s="579"/>
      <c r="K1" s="579"/>
      <c r="L1" s="579"/>
      <c r="M1" s="579"/>
      <c r="N1" s="579"/>
      <c r="O1" s="649"/>
      <c r="P1" s="649"/>
    </row>
    <row r="3" spans="1:16" ht="18" customHeight="1">
      <c r="A3" s="576" t="s">
        <v>178</v>
      </c>
      <c r="B3" s="576"/>
      <c r="C3" s="576"/>
      <c r="D3" s="576"/>
      <c r="E3" s="576"/>
      <c r="F3" s="576"/>
      <c r="G3" s="576"/>
      <c r="H3" s="576"/>
      <c r="I3" s="576"/>
      <c r="J3" s="576"/>
      <c r="K3" s="576"/>
      <c r="L3" s="576"/>
      <c r="M3" s="576"/>
      <c r="N3" s="576"/>
      <c r="O3" s="576"/>
      <c r="P3" s="576"/>
    </row>
    <row r="5" spans="1:16" ht="14">
      <c r="A5" s="482" t="s">
        <v>42</v>
      </c>
      <c r="B5" s="482" t="s">
        <v>303</v>
      </c>
      <c r="C5" s="381" t="s">
        <v>222</v>
      </c>
      <c r="D5" s="381">
        <v>13</v>
      </c>
      <c r="E5" s="381">
        <v>1</v>
      </c>
      <c r="F5" s="381">
        <v>2</v>
      </c>
      <c r="G5" s="381">
        <v>3</v>
      </c>
      <c r="H5" s="381">
        <v>4</v>
      </c>
      <c r="I5" s="381">
        <v>5</v>
      </c>
      <c r="J5" s="381">
        <v>6</v>
      </c>
      <c r="K5" s="381">
        <v>7</v>
      </c>
      <c r="L5" s="381">
        <v>8</v>
      </c>
      <c r="M5" s="381">
        <v>9</v>
      </c>
      <c r="N5" s="381">
        <v>10</v>
      </c>
      <c r="O5" s="381">
        <v>11</v>
      </c>
      <c r="P5" s="381">
        <v>12</v>
      </c>
    </row>
    <row r="6" spans="1:16">
      <c r="A6" s="381"/>
      <c r="B6" s="381"/>
      <c r="C6" s="381"/>
      <c r="D6" s="381"/>
      <c r="E6" s="381"/>
      <c r="F6" s="381"/>
      <c r="G6" s="381"/>
      <c r="H6" s="381"/>
      <c r="I6" s="381"/>
      <c r="J6" s="381"/>
      <c r="K6" s="381"/>
      <c r="L6" s="381"/>
      <c r="M6" s="381"/>
      <c r="N6" s="381"/>
      <c r="O6" s="381"/>
      <c r="P6" s="381"/>
    </row>
    <row r="7" spans="1:16" ht="14.5" thickBot="1">
      <c r="A7" s="479"/>
      <c r="B7" s="480" t="s">
        <v>223</v>
      </c>
      <c r="C7" s="480" t="s">
        <v>224</v>
      </c>
      <c r="D7" s="480" t="s">
        <v>225</v>
      </c>
      <c r="E7" s="481">
        <v>43831</v>
      </c>
      <c r="F7" s="481">
        <v>43863</v>
      </c>
      <c r="G7" s="481">
        <v>43893</v>
      </c>
      <c r="H7" s="481">
        <v>43925</v>
      </c>
      <c r="I7" s="481">
        <v>43956</v>
      </c>
      <c r="J7" s="481">
        <v>43988</v>
      </c>
      <c r="K7" s="481">
        <v>44019</v>
      </c>
      <c r="L7" s="481">
        <v>44051</v>
      </c>
      <c r="M7" s="481">
        <v>44083</v>
      </c>
      <c r="N7" s="481">
        <v>44114</v>
      </c>
      <c r="O7" s="481">
        <v>44146</v>
      </c>
      <c r="P7" s="481">
        <v>44177</v>
      </c>
    </row>
    <row r="8" spans="1:16" ht="14.5" thickTop="1">
      <c r="A8" s="383"/>
      <c r="B8" s="384"/>
      <c r="C8" s="384"/>
      <c r="D8" s="384"/>
      <c r="E8" s="385"/>
      <c r="F8" s="385"/>
      <c r="G8" s="385"/>
      <c r="H8" s="385"/>
      <c r="I8" s="385"/>
      <c r="J8" s="385"/>
      <c r="K8" s="385"/>
      <c r="L8" s="385"/>
      <c r="M8" s="385"/>
      <c r="N8" s="385"/>
      <c r="O8" s="385"/>
      <c r="P8" s="385"/>
    </row>
    <row r="9" spans="1:16" ht="14.5" thickBot="1">
      <c r="A9" s="386" t="s">
        <v>272</v>
      </c>
      <c r="B9" s="387"/>
      <c r="C9" s="387"/>
      <c r="D9" s="387"/>
      <c r="E9" s="387"/>
      <c r="F9" s="387"/>
      <c r="G9" s="387"/>
      <c r="H9" s="387"/>
      <c r="I9" s="387"/>
      <c r="J9" s="387"/>
      <c r="K9" s="387"/>
      <c r="L9" s="387"/>
      <c r="M9" s="387"/>
      <c r="N9" s="387"/>
      <c r="O9" s="387"/>
      <c r="P9" s="387"/>
    </row>
    <row r="10" spans="1:16">
      <c r="A10" s="388" t="s">
        <v>269</v>
      </c>
      <c r="B10" s="389">
        <v>0</v>
      </c>
      <c r="C10" s="390">
        <v>0</v>
      </c>
      <c r="D10" s="391">
        <v>0</v>
      </c>
      <c r="E10" s="392">
        <v>0</v>
      </c>
      <c r="F10" s="392">
        <v>0</v>
      </c>
      <c r="G10" s="392">
        <v>0</v>
      </c>
      <c r="H10" s="392">
        <v>0</v>
      </c>
      <c r="I10" s="392">
        <v>0</v>
      </c>
      <c r="J10" s="392">
        <v>0</v>
      </c>
      <c r="K10" s="392">
        <v>0</v>
      </c>
      <c r="L10" s="392">
        <v>0</v>
      </c>
      <c r="M10" s="392">
        <v>0</v>
      </c>
      <c r="N10" s="392">
        <v>0</v>
      </c>
      <c r="O10" s="392">
        <v>0</v>
      </c>
      <c r="P10" s="392">
        <v>0</v>
      </c>
    </row>
    <row r="11" spans="1:16">
      <c r="A11" s="388" t="s">
        <v>270</v>
      </c>
      <c r="B11" s="389">
        <v>0</v>
      </c>
      <c r="C11" s="390">
        <v>0</v>
      </c>
      <c r="D11" s="391">
        <v>0</v>
      </c>
      <c r="E11" s="392">
        <v>0</v>
      </c>
      <c r="F11" s="392">
        <v>0</v>
      </c>
      <c r="G11" s="392">
        <v>0</v>
      </c>
      <c r="H11" s="392">
        <v>0</v>
      </c>
      <c r="I11" s="392">
        <v>0</v>
      </c>
      <c r="J11" s="392">
        <v>0</v>
      </c>
      <c r="K11" s="392">
        <v>0</v>
      </c>
      <c r="L11" s="392">
        <v>0</v>
      </c>
      <c r="M11" s="392">
        <v>0</v>
      </c>
      <c r="N11" s="392">
        <v>0</v>
      </c>
      <c r="O11" s="392">
        <v>0</v>
      </c>
      <c r="P11" s="392">
        <v>0</v>
      </c>
    </row>
    <row r="12" spans="1:16">
      <c r="A12" s="388" t="s">
        <v>271</v>
      </c>
      <c r="B12" s="389">
        <v>0</v>
      </c>
      <c r="C12" s="390">
        <v>0</v>
      </c>
      <c r="D12" s="391">
        <v>0</v>
      </c>
      <c r="E12" s="392">
        <v>0</v>
      </c>
      <c r="F12" s="392">
        <v>0</v>
      </c>
      <c r="G12" s="392">
        <v>0</v>
      </c>
      <c r="H12" s="392">
        <v>0</v>
      </c>
      <c r="I12" s="392">
        <v>0</v>
      </c>
      <c r="J12" s="392">
        <v>0</v>
      </c>
      <c r="K12" s="392">
        <v>0</v>
      </c>
      <c r="L12" s="392">
        <v>0</v>
      </c>
      <c r="M12" s="392">
        <v>0</v>
      </c>
      <c r="N12" s="392">
        <v>0</v>
      </c>
      <c r="O12" s="392">
        <v>0</v>
      </c>
      <c r="P12" s="392">
        <v>0</v>
      </c>
    </row>
    <row r="13" spans="1:16">
      <c r="A13" s="318"/>
      <c r="B13" s="308"/>
      <c r="C13" s="309"/>
      <c r="D13" s="310"/>
      <c r="E13" s="311"/>
      <c r="F13" s="311"/>
      <c r="G13" s="311"/>
      <c r="H13" s="311"/>
      <c r="I13" s="311"/>
      <c r="J13" s="311"/>
      <c r="K13" s="311"/>
      <c r="L13" s="311"/>
      <c r="M13" s="311"/>
      <c r="N13" s="311"/>
      <c r="O13" s="311"/>
      <c r="P13" s="311"/>
    </row>
    <row r="14" spans="1:16" ht="14.5" thickBot="1">
      <c r="A14" s="386" t="s">
        <v>273</v>
      </c>
      <c r="B14" s="387"/>
      <c r="C14" s="387"/>
      <c r="D14" s="387"/>
      <c r="E14" s="387"/>
      <c r="F14" s="387"/>
      <c r="G14" s="387"/>
      <c r="H14" s="387"/>
      <c r="I14" s="387"/>
      <c r="J14" s="387"/>
      <c r="K14" s="387"/>
      <c r="L14" s="387"/>
      <c r="M14" s="387"/>
      <c r="N14" s="387"/>
      <c r="O14" s="387"/>
      <c r="P14" s="387"/>
    </row>
    <row r="15" spans="1:16">
      <c r="A15" s="388" t="s">
        <v>269</v>
      </c>
      <c r="B15" s="389">
        <v>0</v>
      </c>
      <c r="C15" s="390">
        <v>0</v>
      </c>
      <c r="D15" s="391">
        <v>0</v>
      </c>
      <c r="E15" s="392">
        <v>0</v>
      </c>
      <c r="F15" s="392">
        <v>0</v>
      </c>
      <c r="G15" s="392">
        <v>0</v>
      </c>
      <c r="H15" s="392">
        <v>0</v>
      </c>
      <c r="I15" s="392">
        <v>0</v>
      </c>
      <c r="J15" s="392">
        <v>0</v>
      </c>
      <c r="K15" s="392">
        <v>0</v>
      </c>
      <c r="L15" s="392">
        <v>0</v>
      </c>
      <c r="M15" s="392">
        <v>0</v>
      </c>
      <c r="N15" s="392">
        <v>0</v>
      </c>
      <c r="O15" s="392">
        <v>0</v>
      </c>
      <c r="P15" s="392">
        <v>0</v>
      </c>
    </row>
    <row r="16" spans="1:16">
      <c r="A16" s="388" t="s">
        <v>270</v>
      </c>
      <c r="B16" s="389">
        <v>0</v>
      </c>
      <c r="C16" s="390">
        <v>0</v>
      </c>
      <c r="D16" s="391">
        <v>0</v>
      </c>
      <c r="E16" s="392">
        <v>0</v>
      </c>
      <c r="F16" s="392">
        <v>0</v>
      </c>
      <c r="G16" s="392">
        <v>0</v>
      </c>
      <c r="H16" s="392">
        <v>0</v>
      </c>
      <c r="I16" s="392">
        <v>0</v>
      </c>
      <c r="J16" s="392">
        <v>0</v>
      </c>
      <c r="K16" s="392">
        <v>0</v>
      </c>
      <c r="L16" s="392">
        <v>0</v>
      </c>
      <c r="M16" s="392">
        <v>0</v>
      </c>
      <c r="N16" s="392">
        <v>0</v>
      </c>
      <c r="O16" s="392">
        <v>0</v>
      </c>
      <c r="P16" s="392">
        <v>0</v>
      </c>
    </row>
    <row r="17" spans="1:16">
      <c r="A17" s="388" t="s">
        <v>271</v>
      </c>
      <c r="B17" s="389">
        <v>0</v>
      </c>
      <c r="C17" s="390">
        <v>0</v>
      </c>
      <c r="D17" s="391">
        <v>0</v>
      </c>
      <c r="E17" s="392">
        <v>0</v>
      </c>
      <c r="F17" s="392">
        <v>0</v>
      </c>
      <c r="G17" s="392">
        <v>0</v>
      </c>
      <c r="H17" s="392">
        <v>0</v>
      </c>
      <c r="I17" s="392">
        <v>0</v>
      </c>
      <c r="J17" s="392">
        <v>0</v>
      </c>
      <c r="K17" s="392">
        <v>0</v>
      </c>
      <c r="L17" s="392">
        <v>0</v>
      </c>
      <c r="M17" s="392">
        <v>0</v>
      </c>
      <c r="N17" s="392">
        <v>0</v>
      </c>
      <c r="O17" s="392">
        <v>0</v>
      </c>
      <c r="P17" s="392">
        <v>0</v>
      </c>
    </row>
    <row r="18" spans="1:16" ht="14.5">
      <c r="A18" s="312"/>
      <c r="B18" s="313"/>
      <c r="C18" s="313"/>
      <c r="D18" s="313"/>
      <c r="E18" s="313"/>
      <c r="F18" s="313"/>
      <c r="G18" s="313"/>
      <c r="H18" s="313"/>
      <c r="I18" s="313"/>
      <c r="J18" s="313"/>
      <c r="K18" s="313"/>
      <c r="L18" s="313"/>
      <c r="M18" s="313"/>
      <c r="N18" s="313"/>
      <c r="O18" s="313"/>
      <c r="P18" s="313"/>
    </row>
    <row r="19" spans="1:16">
      <c r="A19" s="314"/>
      <c r="B19" s="313"/>
      <c r="C19" s="315"/>
      <c r="D19" s="316"/>
      <c r="E19" s="317"/>
      <c r="F19" s="317"/>
      <c r="G19" s="317"/>
      <c r="H19" s="317"/>
      <c r="I19" s="317"/>
      <c r="J19" s="317"/>
      <c r="K19" s="317"/>
      <c r="L19" s="317"/>
      <c r="M19" s="317"/>
      <c r="N19" s="317"/>
      <c r="O19" s="317"/>
      <c r="P19" s="317"/>
    </row>
    <row r="20" spans="1:16">
      <c r="A20" s="314"/>
      <c r="B20" s="313"/>
      <c r="C20" s="315"/>
      <c r="D20" s="316"/>
      <c r="E20" s="317"/>
      <c r="F20" s="317"/>
      <c r="G20" s="317"/>
      <c r="H20" s="317"/>
      <c r="I20" s="317"/>
      <c r="J20" s="317"/>
      <c r="K20" s="317"/>
      <c r="L20" s="317"/>
      <c r="M20" s="317"/>
      <c r="N20" s="317"/>
      <c r="O20" s="317"/>
      <c r="P20" s="317"/>
    </row>
    <row r="21" spans="1:16" ht="14">
      <c r="A21" s="482" t="s">
        <v>43</v>
      </c>
      <c r="B21" s="482" t="s">
        <v>303</v>
      </c>
      <c r="C21" s="381" t="s">
        <v>222</v>
      </c>
      <c r="D21" s="381">
        <v>13</v>
      </c>
      <c r="E21" s="381">
        <v>1</v>
      </c>
      <c r="F21" s="381">
        <v>2</v>
      </c>
      <c r="G21" s="381">
        <v>3</v>
      </c>
      <c r="H21" s="381">
        <v>4</v>
      </c>
      <c r="I21" s="381">
        <v>5</v>
      </c>
      <c r="J21" s="381">
        <v>6</v>
      </c>
      <c r="K21" s="381">
        <v>7</v>
      </c>
      <c r="L21" s="381">
        <v>8</v>
      </c>
      <c r="M21" s="381">
        <v>9</v>
      </c>
      <c r="N21" s="381">
        <v>10</v>
      </c>
      <c r="O21" s="381">
        <v>11</v>
      </c>
      <c r="P21" s="381">
        <v>12</v>
      </c>
    </row>
    <row r="22" spans="1:16">
      <c r="A22" s="381"/>
      <c r="B22" s="381"/>
      <c r="C22" s="381"/>
      <c r="D22" s="381"/>
      <c r="E22" s="381"/>
      <c r="F22" s="381"/>
      <c r="G22" s="381"/>
      <c r="H22" s="381"/>
      <c r="I22" s="381"/>
      <c r="J22" s="381"/>
      <c r="K22" s="381"/>
      <c r="L22" s="381"/>
      <c r="M22" s="381"/>
      <c r="N22" s="381"/>
      <c r="O22" s="381"/>
      <c r="P22" s="381"/>
    </row>
    <row r="23" spans="1:16" ht="14.5" thickBot="1">
      <c r="A23" s="479"/>
      <c r="B23" s="480" t="s">
        <v>223</v>
      </c>
      <c r="C23" s="480" t="s">
        <v>224</v>
      </c>
      <c r="D23" s="480" t="s">
        <v>225</v>
      </c>
      <c r="E23" s="481">
        <v>43831</v>
      </c>
      <c r="F23" s="481">
        <v>43863</v>
      </c>
      <c r="G23" s="481">
        <v>43893</v>
      </c>
      <c r="H23" s="481">
        <v>43925</v>
      </c>
      <c r="I23" s="481">
        <v>43956</v>
      </c>
      <c r="J23" s="481">
        <v>43988</v>
      </c>
      <c r="K23" s="481">
        <v>44019</v>
      </c>
      <c r="L23" s="481">
        <v>44051</v>
      </c>
      <c r="M23" s="481">
        <v>44083</v>
      </c>
      <c r="N23" s="481">
        <v>44114</v>
      </c>
      <c r="O23" s="481">
        <v>44146</v>
      </c>
      <c r="P23" s="481">
        <v>44177</v>
      </c>
    </row>
    <row r="24" spans="1:16" ht="14.5" thickTop="1">
      <c r="A24" s="383"/>
      <c r="B24" s="384"/>
      <c r="C24" s="384"/>
      <c r="D24" s="384"/>
      <c r="E24" s="385"/>
      <c r="F24" s="385"/>
      <c r="G24" s="385"/>
      <c r="H24" s="385"/>
      <c r="I24" s="385"/>
      <c r="J24" s="385"/>
      <c r="K24" s="385"/>
      <c r="L24" s="385"/>
      <c r="M24" s="385"/>
      <c r="N24" s="385"/>
      <c r="O24" s="385"/>
      <c r="P24" s="385"/>
    </row>
    <row r="25" spans="1:16" ht="14.5" thickBot="1">
      <c r="A25" s="386" t="s">
        <v>272</v>
      </c>
      <c r="B25" s="387"/>
      <c r="C25" s="387"/>
      <c r="D25" s="387"/>
      <c r="E25" s="387"/>
      <c r="F25" s="387"/>
      <c r="G25" s="387"/>
      <c r="H25" s="387"/>
      <c r="I25" s="387"/>
      <c r="J25" s="387"/>
      <c r="K25" s="387"/>
      <c r="L25" s="387"/>
      <c r="M25" s="387"/>
      <c r="N25" s="387"/>
      <c r="O25" s="387"/>
      <c r="P25" s="387"/>
    </row>
    <row r="26" spans="1:16">
      <c r="A26" s="388" t="s">
        <v>269</v>
      </c>
      <c r="B26">
        <v>687</v>
      </c>
      <c r="C26">
        <v>0</v>
      </c>
      <c r="D26">
        <v>0</v>
      </c>
      <c r="E26">
        <v>0</v>
      </c>
      <c r="F26">
        <v>0</v>
      </c>
      <c r="G26">
        <v>0</v>
      </c>
      <c r="H26">
        <v>0</v>
      </c>
      <c r="I26">
        <v>0</v>
      </c>
      <c r="J26">
        <v>0</v>
      </c>
      <c r="K26">
        <v>0</v>
      </c>
      <c r="L26">
        <v>0</v>
      </c>
      <c r="M26">
        <v>0</v>
      </c>
      <c r="N26">
        <v>0</v>
      </c>
      <c r="O26">
        <v>0</v>
      </c>
      <c r="P26">
        <v>0</v>
      </c>
    </row>
    <row r="27" spans="1:16">
      <c r="A27" s="388" t="s">
        <v>270</v>
      </c>
      <c r="B27">
        <v>4452</v>
      </c>
      <c r="C27">
        <v>0</v>
      </c>
      <c r="D27">
        <v>0</v>
      </c>
      <c r="E27">
        <v>0</v>
      </c>
      <c r="F27">
        <v>0</v>
      </c>
      <c r="G27">
        <v>0</v>
      </c>
      <c r="H27">
        <v>0</v>
      </c>
      <c r="I27">
        <v>0</v>
      </c>
      <c r="J27">
        <v>0</v>
      </c>
      <c r="K27">
        <v>0</v>
      </c>
      <c r="L27">
        <v>0</v>
      </c>
      <c r="M27">
        <v>0</v>
      </c>
      <c r="N27">
        <v>0</v>
      </c>
      <c r="O27">
        <v>0</v>
      </c>
      <c r="P27">
        <v>0</v>
      </c>
    </row>
    <row r="28" spans="1:16">
      <c r="A28" s="388" t="s">
        <v>271</v>
      </c>
      <c r="B28">
        <v>0</v>
      </c>
      <c r="C28">
        <v>0</v>
      </c>
      <c r="D28">
        <v>0</v>
      </c>
      <c r="E28">
        <v>0</v>
      </c>
      <c r="F28">
        <v>0</v>
      </c>
      <c r="G28">
        <v>0</v>
      </c>
      <c r="H28">
        <v>0</v>
      </c>
      <c r="I28">
        <v>0</v>
      </c>
      <c r="J28">
        <v>0</v>
      </c>
      <c r="K28">
        <v>0</v>
      </c>
      <c r="L28">
        <v>0</v>
      </c>
      <c r="M28">
        <v>0</v>
      </c>
      <c r="N28">
        <v>0</v>
      </c>
      <c r="O28">
        <v>0</v>
      </c>
      <c r="P28">
        <v>0</v>
      </c>
    </row>
    <row r="29" spans="1:16">
      <c r="A29" s="318"/>
    </row>
    <row r="30" spans="1:16" ht="14.5" thickBot="1">
      <c r="A30" s="386" t="s">
        <v>273</v>
      </c>
      <c r="B30" s="387"/>
      <c r="C30" s="387"/>
      <c r="D30" s="387"/>
      <c r="E30" s="387"/>
      <c r="F30" s="387"/>
      <c r="G30" s="387"/>
      <c r="H30" s="387"/>
      <c r="I30" s="387"/>
      <c r="J30" s="387"/>
      <c r="K30" s="387"/>
      <c r="L30" s="387"/>
      <c r="M30" s="387"/>
      <c r="N30" s="387"/>
      <c r="O30" s="387"/>
      <c r="P30" s="387"/>
    </row>
    <row r="31" spans="1:16">
      <c r="A31" s="388" t="s">
        <v>269</v>
      </c>
      <c r="B31">
        <v>254</v>
      </c>
      <c r="C31">
        <v>944</v>
      </c>
      <c r="D31">
        <v>5</v>
      </c>
      <c r="E31">
        <v>0</v>
      </c>
      <c r="F31">
        <v>0</v>
      </c>
      <c r="G31">
        <v>0</v>
      </c>
      <c r="H31">
        <v>0</v>
      </c>
      <c r="I31">
        <v>40</v>
      </c>
      <c r="J31">
        <v>60</v>
      </c>
      <c r="K31">
        <v>0</v>
      </c>
      <c r="L31">
        <v>0</v>
      </c>
      <c r="M31">
        <v>0</v>
      </c>
      <c r="N31">
        <v>0</v>
      </c>
      <c r="O31">
        <v>0</v>
      </c>
      <c r="P31">
        <v>0</v>
      </c>
    </row>
    <row r="32" spans="1:16">
      <c r="A32" s="388" t="s">
        <v>270</v>
      </c>
      <c r="B32">
        <v>1564</v>
      </c>
      <c r="C32">
        <v>5754</v>
      </c>
      <c r="D32">
        <v>8</v>
      </c>
      <c r="E32">
        <v>0</v>
      </c>
      <c r="F32">
        <v>0</v>
      </c>
      <c r="G32">
        <v>0</v>
      </c>
      <c r="H32">
        <v>0</v>
      </c>
      <c r="I32">
        <v>0</v>
      </c>
      <c r="J32">
        <v>0</v>
      </c>
      <c r="K32">
        <v>0</v>
      </c>
      <c r="L32">
        <v>20</v>
      </c>
      <c r="M32">
        <v>80</v>
      </c>
      <c r="N32">
        <v>0</v>
      </c>
      <c r="O32">
        <v>0</v>
      </c>
      <c r="P32">
        <v>0</v>
      </c>
    </row>
    <row r="33" spans="1:16">
      <c r="A33" s="388" t="s">
        <v>271</v>
      </c>
      <c r="B33">
        <v>0</v>
      </c>
      <c r="C33">
        <v>5754</v>
      </c>
      <c r="D33">
        <v>10</v>
      </c>
      <c r="E33">
        <v>0</v>
      </c>
      <c r="F33">
        <v>0</v>
      </c>
      <c r="G33">
        <v>0</v>
      </c>
      <c r="H33">
        <v>0</v>
      </c>
      <c r="I33">
        <v>0</v>
      </c>
      <c r="J33">
        <v>0</v>
      </c>
      <c r="K33">
        <v>0</v>
      </c>
      <c r="L33">
        <v>0</v>
      </c>
      <c r="M33">
        <v>0</v>
      </c>
      <c r="N33">
        <v>60</v>
      </c>
      <c r="O33">
        <v>40</v>
      </c>
      <c r="P33">
        <v>0</v>
      </c>
    </row>
    <row r="34" spans="1:16">
      <c r="A34" s="388"/>
    </row>
    <row r="35" spans="1:16">
      <c r="A35" s="388"/>
    </row>
    <row r="36" spans="1:16">
      <c r="A36" s="393" t="s">
        <v>274</v>
      </c>
    </row>
    <row r="37" spans="1:16">
      <c r="A37" s="319" t="s">
        <v>275</v>
      </c>
    </row>
    <row r="38" spans="1:16">
      <c r="A38" s="394" t="s">
        <v>276</v>
      </c>
      <c r="B38" s="313"/>
      <c r="C38" s="315"/>
      <c r="D38" s="316"/>
      <c r="E38" s="317"/>
      <c r="F38" s="317"/>
      <c r="G38" s="317"/>
      <c r="H38" s="317"/>
      <c r="I38" s="317"/>
      <c r="J38" s="317"/>
      <c r="K38" s="317"/>
      <c r="L38" s="317"/>
      <c r="M38" s="317"/>
      <c r="N38" s="317"/>
      <c r="O38" s="317"/>
      <c r="P38" s="317"/>
    </row>
    <row r="39" spans="1:16" ht="25">
      <c r="A39" s="578" t="s">
        <v>208</v>
      </c>
      <c r="B39" s="579"/>
      <c r="C39" s="579"/>
      <c r="D39" s="579"/>
      <c r="E39" s="579"/>
      <c r="F39" s="579"/>
      <c r="G39" s="579"/>
      <c r="H39" s="579"/>
      <c r="I39" s="579"/>
      <c r="J39" s="579"/>
      <c r="K39" s="579"/>
      <c r="L39" s="579"/>
      <c r="M39" s="579"/>
      <c r="N39" s="579"/>
      <c r="O39" s="649"/>
      <c r="P39" s="649"/>
    </row>
    <row r="41" spans="1:16" ht="18">
      <c r="A41" s="576" t="s">
        <v>178</v>
      </c>
      <c r="B41" s="576"/>
      <c r="C41" s="576"/>
      <c r="D41" s="576"/>
      <c r="E41" s="576"/>
      <c r="F41" s="576"/>
      <c r="G41" s="576"/>
      <c r="H41" s="576"/>
      <c r="I41" s="576"/>
      <c r="J41" s="576"/>
      <c r="K41" s="576"/>
      <c r="L41" s="576"/>
      <c r="M41" s="576"/>
      <c r="N41" s="576"/>
      <c r="O41" s="576"/>
      <c r="P41" s="576"/>
    </row>
    <row r="42" spans="1:16">
      <c r="A42" s="314"/>
      <c r="B42" s="313"/>
      <c r="C42" s="315"/>
      <c r="D42" s="316"/>
      <c r="E42" s="317"/>
      <c r="F42" s="317"/>
      <c r="G42" s="317"/>
      <c r="H42" s="317"/>
      <c r="I42" s="317"/>
      <c r="J42" s="317"/>
      <c r="K42" s="317"/>
      <c r="L42" s="317"/>
      <c r="M42" s="317"/>
      <c r="N42" s="317"/>
      <c r="O42" s="317"/>
      <c r="P42" s="317"/>
    </row>
    <row r="43" spans="1:16" ht="14">
      <c r="A43" s="482" t="s">
        <v>44</v>
      </c>
      <c r="B43" s="482" t="s">
        <v>303</v>
      </c>
      <c r="C43" s="381" t="s">
        <v>222</v>
      </c>
      <c r="D43" s="381">
        <v>13</v>
      </c>
      <c r="E43" s="381">
        <v>1</v>
      </c>
      <c r="F43" s="381">
        <v>2</v>
      </c>
      <c r="G43" s="381">
        <v>3</v>
      </c>
      <c r="H43" s="381">
        <v>4</v>
      </c>
      <c r="I43" s="381">
        <v>5</v>
      </c>
      <c r="J43" s="381">
        <v>6</v>
      </c>
      <c r="K43" s="381">
        <v>7</v>
      </c>
      <c r="L43" s="381">
        <v>8</v>
      </c>
      <c r="M43" s="381">
        <v>9</v>
      </c>
      <c r="N43" s="381">
        <v>10</v>
      </c>
      <c r="O43" s="381">
        <v>11</v>
      </c>
      <c r="P43" s="381">
        <v>12</v>
      </c>
    </row>
    <row r="44" spans="1:16">
      <c r="A44" s="381"/>
      <c r="B44" s="381"/>
      <c r="C44" s="381"/>
      <c r="D44" s="381"/>
      <c r="E44" s="381"/>
      <c r="F44" s="381"/>
      <c r="G44" s="381"/>
      <c r="H44" s="381"/>
      <c r="I44" s="381"/>
      <c r="J44" s="381"/>
      <c r="K44" s="381"/>
      <c r="L44" s="381"/>
      <c r="M44" s="381"/>
      <c r="N44" s="381"/>
      <c r="O44" s="381"/>
      <c r="P44" s="381"/>
    </row>
    <row r="45" spans="1:16" ht="14.5" thickBot="1">
      <c r="A45" s="479"/>
      <c r="B45" s="480" t="s">
        <v>223</v>
      </c>
      <c r="C45" s="480" t="s">
        <v>224</v>
      </c>
      <c r="D45" s="480" t="s">
        <v>225</v>
      </c>
      <c r="E45" s="481">
        <v>43831</v>
      </c>
      <c r="F45" s="481">
        <v>43863</v>
      </c>
      <c r="G45" s="481">
        <v>43893</v>
      </c>
      <c r="H45" s="481">
        <v>43925</v>
      </c>
      <c r="I45" s="481">
        <v>43956</v>
      </c>
      <c r="J45" s="481">
        <v>43988</v>
      </c>
      <c r="K45" s="481">
        <v>44019</v>
      </c>
      <c r="L45" s="481">
        <v>44051</v>
      </c>
      <c r="M45" s="481">
        <v>44083</v>
      </c>
      <c r="N45" s="481">
        <v>44114</v>
      </c>
      <c r="O45" s="481">
        <v>44146</v>
      </c>
      <c r="P45" s="481">
        <v>44177</v>
      </c>
    </row>
    <row r="46" spans="1:16" ht="14.5" thickTop="1">
      <c r="A46" s="383"/>
      <c r="B46" s="384"/>
      <c r="C46" s="384"/>
      <c r="D46" s="384"/>
      <c r="E46" s="385"/>
      <c r="F46" s="385"/>
      <c r="G46" s="385"/>
      <c r="H46" s="385"/>
      <c r="I46" s="385"/>
      <c r="J46" s="385"/>
      <c r="K46" s="385"/>
      <c r="L46" s="385"/>
      <c r="M46" s="385"/>
      <c r="N46" s="385"/>
      <c r="O46" s="385"/>
      <c r="P46" s="385"/>
    </row>
    <row r="47" spans="1:16" ht="14.5" thickBot="1">
      <c r="A47" s="386" t="s">
        <v>272</v>
      </c>
      <c r="B47" s="387"/>
      <c r="C47" s="387"/>
      <c r="D47" s="387"/>
      <c r="E47" s="387"/>
      <c r="F47" s="387"/>
      <c r="G47" s="387"/>
      <c r="H47" s="387"/>
      <c r="I47" s="387"/>
      <c r="J47" s="387"/>
      <c r="K47" s="387"/>
      <c r="L47" s="387"/>
      <c r="M47" s="387"/>
      <c r="N47" s="387"/>
      <c r="O47" s="387"/>
      <c r="P47" s="387"/>
    </row>
    <row r="48" spans="1:16">
      <c r="A48" s="388" t="s">
        <v>269</v>
      </c>
      <c r="B48">
        <v>0</v>
      </c>
      <c r="C48">
        <v>0</v>
      </c>
      <c r="D48">
        <v>0</v>
      </c>
      <c r="E48">
        <v>0</v>
      </c>
      <c r="F48">
        <v>0</v>
      </c>
      <c r="G48">
        <v>0</v>
      </c>
      <c r="H48">
        <v>0</v>
      </c>
      <c r="I48">
        <v>0</v>
      </c>
      <c r="J48">
        <v>0</v>
      </c>
      <c r="K48">
        <v>0</v>
      </c>
      <c r="L48">
        <v>0</v>
      </c>
      <c r="M48">
        <v>0</v>
      </c>
      <c r="N48">
        <v>0</v>
      </c>
      <c r="O48">
        <v>0</v>
      </c>
      <c r="P48">
        <v>0</v>
      </c>
    </row>
    <row r="49" spans="1:16">
      <c r="A49" s="388" t="s">
        <v>270</v>
      </c>
      <c r="B49">
        <v>0</v>
      </c>
      <c r="C49">
        <v>0</v>
      </c>
      <c r="D49">
        <v>0</v>
      </c>
      <c r="E49">
        <v>0</v>
      </c>
      <c r="F49">
        <v>0</v>
      </c>
      <c r="G49">
        <v>0</v>
      </c>
      <c r="H49">
        <v>0</v>
      </c>
      <c r="I49">
        <v>0</v>
      </c>
      <c r="J49">
        <v>0</v>
      </c>
      <c r="K49">
        <v>0</v>
      </c>
      <c r="L49">
        <v>0</v>
      </c>
      <c r="M49">
        <v>0</v>
      </c>
      <c r="N49">
        <v>0</v>
      </c>
      <c r="O49">
        <v>0</v>
      </c>
      <c r="P49">
        <v>0</v>
      </c>
    </row>
    <row r="50" spans="1:16">
      <c r="A50" s="388" t="s">
        <v>271</v>
      </c>
      <c r="B50">
        <v>0</v>
      </c>
      <c r="C50">
        <v>0</v>
      </c>
      <c r="D50">
        <v>0</v>
      </c>
      <c r="E50">
        <v>0</v>
      </c>
      <c r="F50">
        <v>0</v>
      </c>
      <c r="G50">
        <v>0</v>
      </c>
      <c r="H50">
        <v>0</v>
      </c>
      <c r="I50">
        <v>0</v>
      </c>
      <c r="J50">
        <v>0</v>
      </c>
      <c r="K50">
        <v>0</v>
      </c>
      <c r="L50">
        <v>0</v>
      </c>
      <c r="M50">
        <v>0</v>
      </c>
      <c r="N50">
        <v>0</v>
      </c>
      <c r="O50">
        <v>0</v>
      </c>
      <c r="P50">
        <v>0</v>
      </c>
    </row>
    <row r="51" spans="1:16">
      <c r="A51" s="318"/>
    </row>
    <row r="52" spans="1:16" ht="14.5" thickBot="1">
      <c r="A52" s="386" t="s">
        <v>273</v>
      </c>
      <c r="B52" s="387"/>
      <c r="C52" s="387"/>
      <c r="D52" s="387"/>
      <c r="E52" s="387"/>
      <c r="F52" s="387"/>
      <c r="G52" s="387"/>
      <c r="H52" s="387"/>
      <c r="I52" s="387"/>
      <c r="J52" s="387"/>
      <c r="K52" s="387"/>
      <c r="L52" s="387"/>
      <c r="M52" s="387"/>
      <c r="N52" s="387"/>
      <c r="O52" s="387"/>
      <c r="P52" s="387"/>
    </row>
    <row r="53" spans="1:16">
      <c r="A53" s="388" t="s">
        <v>269</v>
      </c>
      <c r="B53">
        <v>29</v>
      </c>
      <c r="C53">
        <v>29</v>
      </c>
      <c r="D53">
        <v>4</v>
      </c>
      <c r="E53">
        <v>0</v>
      </c>
      <c r="F53">
        <v>0</v>
      </c>
      <c r="G53">
        <v>0</v>
      </c>
      <c r="H53">
        <v>20</v>
      </c>
      <c r="I53">
        <v>80</v>
      </c>
      <c r="J53">
        <v>0</v>
      </c>
      <c r="K53">
        <v>0</v>
      </c>
      <c r="L53">
        <v>0</v>
      </c>
      <c r="M53">
        <v>0</v>
      </c>
      <c r="N53">
        <v>0</v>
      </c>
      <c r="O53">
        <v>0</v>
      </c>
      <c r="P53">
        <v>0</v>
      </c>
    </row>
    <row r="54" spans="1:16">
      <c r="A54" s="388" t="s">
        <v>270</v>
      </c>
      <c r="B54">
        <v>223</v>
      </c>
      <c r="C54">
        <v>223</v>
      </c>
      <c r="D54">
        <v>9</v>
      </c>
      <c r="E54">
        <v>0</v>
      </c>
      <c r="F54">
        <v>0</v>
      </c>
      <c r="G54">
        <v>0</v>
      </c>
      <c r="H54">
        <v>0</v>
      </c>
      <c r="I54">
        <v>0</v>
      </c>
      <c r="J54">
        <v>0</v>
      </c>
      <c r="K54">
        <v>0</v>
      </c>
      <c r="L54">
        <v>0</v>
      </c>
      <c r="M54">
        <v>70</v>
      </c>
      <c r="N54">
        <v>30</v>
      </c>
      <c r="P54">
        <v>0</v>
      </c>
    </row>
    <row r="55" spans="1:16">
      <c r="A55" s="388" t="s">
        <v>271</v>
      </c>
      <c r="B55">
        <v>0</v>
      </c>
      <c r="C55">
        <v>223</v>
      </c>
      <c r="D55">
        <v>10</v>
      </c>
      <c r="E55">
        <v>10</v>
      </c>
      <c r="F55">
        <v>10</v>
      </c>
      <c r="G55">
        <v>0</v>
      </c>
      <c r="H55">
        <v>0</v>
      </c>
      <c r="I55">
        <v>0</v>
      </c>
      <c r="J55">
        <v>0</v>
      </c>
      <c r="K55">
        <v>0</v>
      </c>
      <c r="L55">
        <v>0</v>
      </c>
      <c r="M55">
        <v>0</v>
      </c>
      <c r="N55">
        <v>40</v>
      </c>
      <c r="O55">
        <v>20</v>
      </c>
      <c r="P55">
        <v>20</v>
      </c>
    </row>
    <row r="56" spans="1:16">
      <c r="A56" s="314"/>
      <c r="B56" s="313"/>
      <c r="C56" s="315"/>
      <c r="D56" s="316"/>
      <c r="E56" s="317"/>
      <c r="F56" s="317"/>
      <c r="G56" s="317"/>
      <c r="H56" s="317"/>
      <c r="I56" s="317"/>
      <c r="J56" s="317"/>
      <c r="K56" s="317"/>
      <c r="L56" s="317"/>
      <c r="M56" s="317"/>
      <c r="N56" s="317"/>
      <c r="O56" s="317"/>
      <c r="P56" s="317"/>
    </row>
    <row r="57" spans="1:16">
      <c r="A57" s="314"/>
      <c r="B57" s="313"/>
      <c r="C57" s="315"/>
      <c r="D57" s="316"/>
      <c r="E57" s="317"/>
      <c r="F57" s="317"/>
      <c r="G57" s="317"/>
      <c r="H57" s="317"/>
      <c r="I57" s="317"/>
      <c r="J57" s="317"/>
      <c r="K57" s="317"/>
      <c r="L57" s="317"/>
      <c r="M57" s="317"/>
      <c r="N57" s="317"/>
      <c r="O57" s="317"/>
      <c r="P57" s="317"/>
    </row>
    <row r="58" spans="1:16" ht="14.5">
      <c r="A58" s="312"/>
      <c r="B58" s="313"/>
      <c r="C58" s="313"/>
      <c r="D58" s="313"/>
      <c r="E58" s="313"/>
      <c r="F58" s="313"/>
      <c r="G58" s="313"/>
      <c r="H58" s="313"/>
      <c r="I58" s="313"/>
      <c r="J58" s="313"/>
      <c r="K58" s="313"/>
      <c r="L58" s="313"/>
      <c r="M58" s="313"/>
      <c r="N58" s="313"/>
      <c r="O58" s="313"/>
      <c r="P58" s="313"/>
    </row>
    <row r="59" spans="1:16" ht="14">
      <c r="A59" s="482" t="s">
        <v>45</v>
      </c>
      <c r="B59" s="482" t="s">
        <v>303</v>
      </c>
      <c r="C59" s="381" t="s">
        <v>222</v>
      </c>
      <c r="D59" s="381">
        <v>13</v>
      </c>
      <c r="E59" s="381">
        <v>1</v>
      </c>
      <c r="F59" s="381">
        <v>2</v>
      </c>
      <c r="G59" s="381">
        <v>3</v>
      </c>
      <c r="H59" s="381">
        <v>4</v>
      </c>
      <c r="I59" s="381">
        <v>5</v>
      </c>
      <c r="J59" s="381">
        <v>6</v>
      </c>
      <c r="K59" s="381">
        <v>7</v>
      </c>
      <c r="L59" s="381">
        <v>8</v>
      </c>
      <c r="M59" s="381">
        <v>9</v>
      </c>
      <c r="N59" s="381">
        <v>10</v>
      </c>
      <c r="O59" s="381">
        <v>11</v>
      </c>
      <c r="P59" s="381">
        <v>12</v>
      </c>
    </row>
    <row r="60" spans="1:16">
      <c r="A60" s="381"/>
      <c r="B60" s="381"/>
      <c r="C60" s="381"/>
      <c r="D60" s="381"/>
      <c r="E60" s="381"/>
      <c r="F60" s="381"/>
      <c r="G60" s="381"/>
      <c r="H60" s="381"/>
      <c r="I60" s="381"/>
      <c r="J60" s="381"/>
      <c r="K60" s="381"/>
      <c r="L60" s="381"/>
      <c r="M60" s="381"/>
      <c r="N60" s="381"/>
      <c r="O60" s="381"/>
      <c r="P60" s="381"/>
    </row>
    <row r="61" spans="1:16" ht="14.5" thickBot="1">
      <c r="A61" s="479"/>
      <c r="B61" s="480" t="s">
        <v>223</v>
      </c>
      <c r="C61" s="480" t="s">
        <v>224</v>
      </c>
      <c r="D61" s="480" t="s">
        <v>225</v>
      </c>
      <c r="E61" s="481">
        <v>43831</v>
      </c>
      <c r="F61" s="481">
        <v>43863</v>
      </c>
      <c r="G61" s="481">
        <v>43893</v>
      </c>
      <c r="H61" s="481">
        <v>43925</v>
      </c>
      <c r="I61" s="481">
        <v>43956</v>
      </c>
      <c r="J61" s="481">
        <v>43988</v>
      </c>
      <c r="K61" s="481">
        <v>44019</v>
      </c>
      <c r="L61" s="481">
        <v>44051</v>
      </c>
      <c r="M61" s="481">
        <v>44083</v>
      </c>
      <c r="N61" s="481">
        <v>44114</v>
      </c>
      <c r="O61" s="481">
        <v>44146</v>
      </c>
      <c r="P61" s="481">
        <v>44177</v>
      </c>
    </row>
    <row r="62" spans="1:16" ht="14.5" thickTop="1">
      <c r="A62" s="383"/>
      <c r="B62" s="384"/>
      <c r="C62" s="384"/>
      <c r="D62" s="384"/>
      <c r="E62" s="385"/>
      <c r="F62" s="385"/>
      <c r="G62" s="385"/>
      <c r="H62" s="385"/>
      <c r="I62" s="385"/>
      <c r="J62" s="385"/>
      <c r="K62" s="385"/>
      <c r="L62" s="385"/>
      <c r="M62" s="385"/>
      <c r="N62" s="385"/>
      <c r="O62" s="385"/>
      <c r="P62" s="385"/>
    </row>
    <row r="63" spans="1:16" ht="14.5" thickBot="1">
      <c r="A63" s="386" t="s">
        <v>272</v>
      </c>
      <c r="B63" s="387"/>
      <c r="C63" s="387"/>
      <c r="D63" s="387"/>
      <c r="E63" s="387"/>
      <c r="F63" s="387"/>
      <c r="G63" s="387"/>
      <c r="H63" s="387"/>
      <c r="I63" s="387"/>
      <c r="J63" s="387"/>
      <c r="K63" s="387"/>
      <c r="L63" s="387"/>
      <c r="M63" s="387"/>
      <c r="N63" s="387"/>
      <c r="O63" s="387"/>
      <c r="P63" s="387"/>
    </row>
    <row r="64" spans="1:16">
      <c r="A64" s="388" t="s">
        <v>269</v>
      </c>
      <c r="B64">
        <v>2372</v>
      </c>
      <c r="C64">
        <v>2804</v>
      </c>
      <c r="D64">
        <v>4</v>
      </c>
      <c r="E64">
        <v>0</v>
      </c>
      <c r="F64">
        <v>0</v>
      </c>
      <c r="G64">
        <v>0</v>
      </c>
      <c r="H64">
        <v>20</v>
      </c>
      <c r="I64">
        <v>80</v>
      </c>
      <c r="J64">
        <v>0</v>
      </c>
      <c r="K64">
        <v>0</v>
      </c>
      <c r="L64">
        <v>0</v>
      </c>
      <c r="M64">
        <v>0</v>
      </c>
      <c r="N64">
        <v>0</v>
      </c>
      <c r="O64">
        <v>0</v>
      </c>
      <c r="P64">
        <v>0</v>
      </c>
    </row>
    <row r="65" spans="1:16">
      <c r="A65" s="388" t="s">
        <v>270</v>
      </c>
      <c r="B65">
        <v>15439</v>
      </c>
      <c r="C65">
        <v>18246</v>
      </c>
      <c r="D65">
        <v>9</v>
      </c>
      <c r="E65">
        <v>0</v>
      </c>
      <c r="F65">
        <v>0</v>
      </c>
      <c r="G65">
        <v>0</v>
      </c>
      <c r="H65">
        <v>0</v>
      </c>
      <c r="I65">
        <v>0</v>
      </c>
      <c r="J65">
        <v>0</v>
      </c>
      <c r="K65">
        <v>0</v>
      </c>
      <c r="L65">
        <v>0</v>
      </c>
      <c r="M65">
        <v>70</v>
      </c>
      <c r="N65">
        <v>30</v>
      </c>
      <c r="O65">
        <v>0</v>
      </c>
      <c r="P65">
        <v>0</v>
      </c>
    </row>
    <row r="66" spans="1:16">
      <c r="A66" s="388" t="s">
        <v>271</v>
      </c>
      <c r="B66">
        <v>0</v>
      </c>
      <c r="C66">
        <v>18064</v>
      </c>
      <c r="D66">
        <v>10</v>
      </c>
      <c r="E66">
        <v>10</v>
      </c>
      <c r="F66">
        <v>10</v>
      </c>
      <c r="G66">
        <v>0</v>
      </c>
      <c r="H66">
        <v>0</v>
      </c>
      <c r="I66">
        <v>0</v>
      </c>
      <c r="J66">
        <v>0</v>
      </c>
      <c r="K66">
        <v>0</v>
      </c>
      <c r="L66">
        <v>0</v>
      </c>
      <c r="M66">
        <v>0</v>
      </c>
      <c r="N66">
        <v>40</v>
      </c>
      <c r="O66">
        <v>20</v>
      </c>
      <c r="P66">
        <v>20</v>
      </c>
    </row>
    <row r="67" spans="1:16">
      <c r="A67" s="318"/>
      <c r="B67" s="308"/>
      <c r="D67" s="310"/>
      <c r="E67" s="311"/>
      <c r="F67" s="311"/>
      <c r="G67" s="311"/>
      <c r="H67" s="311"/>
      <c r="I67" s="311"/>
      <c r="J67" s="311"/>
      <c r="K67" s="311"/>
      <c r="L67" s="311"/>
      <c r="M67" s="311"/>
      <c r="N67" s="311"/>
      <c r="O67" s="311"/>
      <c r="P67" s="311"/>
    </row>
    <row r="68" spans="1:16" ht="14.5" thickBot="1">
      <c r="A68" s="386" t="s">
        <v>273</v>
      </c>
      <c r="B68" s="387"/>
      <c r="C68" s="387"/>
      <c r="D68" s="387"/>
      <c r="E68" s="387"/>
      <c r="F68" s="387"/>
      <c r="G68" s="387"/>
      <c r="H68" s="387"/>
      <c r="I68" s="387"/>
      <c r="J68" s="387"/>
      <c r="K68" s="387"/>
      <c r="L68" s="387"/>
      <c r="M68" s="387"/>
      <c r="N68" s="387"/>
      <c r="O68" s="387"/>
      <c r="P68" s="387"/>
    </row>
    <row r="69" spans="1:16">
      <c r="A69" s="388" t="s">
        <v>269</v>
      </c>
      <c r="B69">
        <v>17519</v>
      </c>
      <c r="C69">
        <v>17109</v>
      </c>
      <c r="D69">
        <v>4</v>
      </c>
      <c r="E69">
        <v>0</v>
      </c>
      <c r="F69">
        <v>0</v>
      </c>
      <c r="H69">
        <v>20</v>
      </c>
      <c r="I69">
        <v>80</v>
      </c>
      <c r="J69">
        <v>0</v>
      </c>
      <c r="K69">
        <v>0</v>
      </c>
      <c r="L69">
        <v>0</v>
      </c>
      <c r="N69">
        <v>0</v>
      </c>
      <c r="O69">
        <v>0</v>
      </c>
      <c r="P69">
        <v>0</v>
      </c>
    </row>
    <row r="70" spans="1:16">
      <c r="A70" s="388" t="s">
        <v>270</v>
      </c>
      <c r="B70">
        <v>113853</v>
      </c>
      <c r="C70">
        <v>111527</v>
      </c>
      <c r="D70">
        <v>9</v>
      </c>
      <c r="E70">
        <v>0</v>
      </c>
      <c r="F70">
        <v>0</v>
      </c>
      <c r="G70">
        <v>0</v>
      </c>
      <c r="H70">
        <v>0</v>
      </c>
      <c r="I70">
        <v>0</v>
      </c>
      <c r="J70">
        <v>0</v>
      </c>
      <c r="K70">
        <v>0</v>
      </c>
      <c r="L70">
        <v>0</v>
      </c>
      <c r="M70">
        <v>70</v>
      </c>
      <c r="N70">
        <v>30</v>
      </c>
      <c r="O70">
        <v>0</v>
      </c>
      <c r="P70">
        <v>0</v>
      </c>
    </row>
    <row r="71" spans="1:16">
      <c r="A71" s="388" t="s">
        <v>271</v>
      </c>
      <c r="B71">
        <v>0</v>
      </c>
      <c r="C71">
        <v>110411</v>
      </c>
      <c r="D71">
        <v>10</v>
      </c>
      <c r="E71">
        <v>10</v>
      </c>
      <c r="F71">
        <v>0</v>
      </c>
      <c r="G71">
        <v>0</v>
      </c>
      <c r="H71">
        <v>0</v>
      </c>
      <c r="I71">
        <v>0</v>
      </c>
      <c r="J71">
        <v>0</v>
      </c>
      <c r="K71">
        <v>0</v>
      </c>
      <c r="L71">
        <v>0</v>
      </c>
      <c r="M71">
        <v>0</v>
      </c>
      <c r="N71">
        <v>40</v>
      </c>
      <c r="O71">
        <v>20</v>
      </c>
      <c r="P71">
        <v>20</v>
      </c>
    </row>
    <row r="74" spans="1:16">
      <c r="A74" s="393" t="s">
        <v>274</v>
      </c>
    </row>
    <row r="75" spans="1:16">
      <c r="A75" s="319" t="s">
        <v>275</v>
      </c>
    </row>
    <row r="76" spans="1:16">
      <c r="A76" s="394" t="s">
        <v>276</v>
      </c>
    </row>
    <row r="77" spans="1:16">
      <c r="A77" s="305"/>
      <c r="B77" s="313"/>
      <c r="C77" s="313"/>
      <c r="D77" s="313"/>
      <c r="E77" s="313"/>
      <c r="F77" s="313"/>
      <c r="G77" s="313"/>
      <c r="H77" s="313"/>
      <c r="I77" s="313"/>
      <c r="J77" s="313"/>
      <c r="K77" s="313"/>
      <c r="L77" s="313"/>
      <c r="M77" s="313"/>
      <c r="N77" s="313"/>
      <c r="O77" s="313"/>
      <c r="P77" s="313"/>
    </row>
    <row r="242" spans="1:16">
      <c r="A242" s="314"/>
      <c r="B242" s="313"/>
      <c r="C242" s="315"/>
      <c r="D242" s="316"/>
      <c r="E242" s="317"/>
      <c r="F242" s="317"/>
      <c r="G242" s="317"/>
      <c r="H242" s="317"/>
      <c r="I242" s="317"/>
      <c r="J242" s="317"/>
      <c r="K242" s="317"/>
      <c r="L242" s="317"/>
      <c r="M242" s="317"/>
      <c r="N242" s="317"/>
      <c r="O242" s="317"/>
      <c r="P242" s="317"/>
    </row>
    <row r="243" spans="1:16">
      <c r="A243" s="314"/>
      <c r="B243" s="313"/>
      <c r="C243" s="315"/>
      <c r="D243" s="316"/>
      <c r="E243" s="317"/>
      <c r="F243" s="317"/>
      <c r="G243" s="317"/>
      <c r="H243" s="317"/>
      <c r="I243" s="317"/>
      <c r="J243" s="317"/>
      <c r="K243" s="317"/>
      <c r="L243" s="317"/>
      <c r="M243" s="317"/>
      <c r="N243" s="317"/>
      <c r="O243" s="317"/>
      <c r="P243" s="317"/>
    </row>
    <row r="244" spans="1:16">
      <c r="A244" s="314"/>
      <c r="B244" s="313"/>
      <c r="C244" s="315"/>
      <c r="D244" s="316"/>
      <c r="E244" s="317"/>
      <c r="F244" s="317"/>
      <c r="G244" s="317"/>
      <c r="H244" s="317"/>
      <c r="I244" s="317"/>
      <c r="J244" s="317"/>
      <c r="K244" s="317"/>
      <c r="L244" s="317"/>
      <c r="M244" s="317"/>
      <c r="N244" s="317"/>
      <c r="O244" s="317"/>
      <c r="P244" s="317"/>
    </row>
    <row r="245" spans="1:16" ht="14.5">
      <c r="A245" s="312"/>
      <c r="B245" s="313"/>
      <c r="C245" s="313"/>
      <c r="D245" s="313"/>
      <c r="E245" s="313"/>
      <c r="F245" s="313"/>
      <c r="G245" s="313"/>
      <c r="H245" s="313"/>
      <c r="I245" s="313"/>
      <c r="J245" s="313"/>
      <c r="K245" s="313"/>
      <c r="L245" s="313"/>
      <c r="M245" s="313"/>
      <c r="N245" s="313"/>
      <c r="O245" s="313"/>
      <c r="P245" s="313"/>
    </row>
    <row r="246" spans="1:16">
      <c r="A246" s="314"/>
      <c r="B246" s="313"/>
      <c r="C246" s="315"/>
      <c r="D246" s="316"/>
      <c r="E246" s="317"/>
      <c r="F246" s="317"/>
      <c r="G246" s="317"/>
      <c r="H246" s="317"/>
      <c r="I246" s="317"/>
      <c r="J246" s="317"/>
      <c r="K246" s="317"/>
      <c r="L246" s="317"/>
      <c r="M246" s="317"/>
      <c r="N246" s="317"/>
      <c r="O246" s="317"/>
      <c r="P246" s="317"/>
    </row>
    <row r="247" spans="1:16">
      <c r="A247" s="314"/>
      <c r="B247" s="313"/>
      <c r="C247" s="315"/>
      <c r="D247" s="316"/>
      <c r="E247" s="317"/>
      <c r="F247" s="317"/>
      <c r="G247" s="317"/>
      <c r="H247" s="317"/>
      <c r="I247" s="317"/>
      <c r="J247" s="317"/>
      <c r="K247" s="317"/>
      <c r="L247" s="317"/>
      <c r="M247" s="317"/>
      <c r="N247" s="317"/>
      <c r="O247" s="317"/>
      <c r="P247" s="317"/>
    </row>
    <row r="248" spans="1:16">
      <c r="A248" s="314"/>
      <c r="B248" s="313"/>
      <c r="C248" s="315"/>
      <c r="D248" s="316"/>
      <c r="E248" s="317"/>
      <c r="F248" s="317"/>
      <c r="G248" s="317"/>
      <c r="H248" s="317"/>
      <c r="I248" s="317"/>
      <c r="J248" s="317"/>
      <c r="K248" s="317"/>
      <c r="L248" s="317"/>
      <c r="M248" s="317"/>
      <c r="N248" s="317"/>
      <c r="O248" s="317"/>
      <c r="P248" s="317"/>
    </row>
    <row r="249" spans="1:16" ht="14.5">
      <c r="A249" s="312"/>
      <c r="B249" s="313"/>
      <c r="C249" s="313"/>
      <c r="D249" s="313"/>
      <c r="E249" s="313"/>
      <c r="F249" s="313"/>
      <c r="G249" s="313"/>
      <c r="H249" s="313"/>
      <c r="I249" s="313"/>
      <c r="J249" s="313"/>
      <c r="K249" s="313"/>
      <c r="L249" s="313"/>
      <c r="M249" s="313"/>
      <c r="N249" s="313"/>
      <c r="O249" s="313"/>
      <c r="P249" s="313"/>
    </row>
    <row r="250" spans="1:16">
      <c r="A250" s="314"/>
      <c r="B250" s="313"/>
      <c r="C250" s="315"/>
      <c r="D250" s="316"/>
      <c r="E250" s="317"/>
      <c r="F250" s="317"/>
      <c r="G250" s="317"/>
      <c r="H250" s="317"/>
      <c r="I250" s="317"/>
      <c r="J250" s="317"/>
      <c r="K250" s="317"/>
      <c r="L250" s="317"/>
      <c r="M250" s="317"/>
      <c r="N250" s="317"/>
      <c r="O250" s="317"/>
      <c r="P250" s="317"/>
    </row>
    <row r="251" spans="1:16">
      <c r="A251" s="314"/>
      <c r="B251" s="313"/>
      <c r="C251" s="315"/>
      <c r="D251" s="316"/>
      <c r="E251" s="317"/>
      <c r="F251" s="317"/>
      <c r="G251" s="317"/>
      <c r="H251" s="317"/>
      <c r="I251" s="317"/>
      <c r="J251" s="317"/>
      <c r="K251" s="317"/>
      <c r="L251" s="317"/>
      <c r="M251" s="317"/>
      <c r="N251" s="317"/>
      <c r="O251" s="317"/>
      <c r="P251" s="317"/>
    </row>
    <row r="252" spans="1:16">
      <c r="A252" s="314"/>
      <c r="B252" s="313"/>
      <c r="C252" s="315"/>
      <c r="D252" s="316"/>
      <c r="E252" s="317"/>
      <c r="F252" s="317"/>
      <c r="G252" s="317"/>
      <c r="H252" s="317"/>
      <c r="I252" s="317"/>
      <c r="J252" s="317"/>
      <c r="K252" s="317"/>
      <c r="L252" s="317"/>
      <c r="M252" s="317"/>
      <c r="N252" s="317"/>
      <c r="O252" s="317"/>
      <c r="P252" s="317"/>
    </row>
    <row r="253" spans="1:16" ht="14.5">
      <c r="A253" s="312"/>
      <c r="B253" s="313"/>
      <c r="C253" s="313"/>
      <c r="D253" s="313"/>
      <c r="E253" s="313"/>
      <c r="F253" s="313"/>
      <c r="G253" s="313"/>
      <c r="H253" s="313"/>
      <c r="I253" s="313"/>
      <c r="J253" s="313"/>
      <c r="K253" s="313"/>
      <c r="L253" s="313"/>
      <c r="M253" s="313"/>
      <c r="N253" s="313"/>
      <c r="O253" s="313"/>
      <c r="P253" s="313"/>
    </row>
    <row r="254" spans="1:16">
      <c r="A254" s="314"/>
      <c r="B254" s="313"/>
      <c r="C254" s="315"/>
      <c r="D254" s="316"/>
      <c r="E254" s="317"/>
      <c r="F254" s="317"/>
      <c r="G254" s="317"/>
      <c r="H254" s="317"/>
      <c r="I254" s="317"/>
      <c r="J254" s="317"/>
      <c r="K254" s="317"/>
      <c r="L254" s="317"/>
      <c r="M254" s="317"/>
      <c r="N254" s="317"/>
      <c r="O254" s="317"/>
      <c r="P254" s="317"/>
    </row>
    <row r="255" spans="1:16">
      <c r="A255" s="307"/>
      <c r="B255" s="308"/>
      <c r="C255" s="309"/>
      <c r="D255" s="310"/>
      <c r="E255" s="311"/>
      <c r="F255" s="311"/>
      <c r="G255" s="311"/>
      <c r="H255" s="311"/>
      <c r="I255" s="311"/>
      <c r="J255" s="311"/>
      <c r="K255" s="311"/>
      <c r="L255" s="311"/>
      <c r="M255" s="311"/>
      <c r="N255" s="311"/>
      <c r="O255" s="311"/>
      <c r="P255" s="311"/>
    </row>
    <row r="256" spans="1:16">
      <c r="A256" s="307"/>
      <c r="B256" s="308"/>
      <c r="C256" s="309"/>
      <c r="D256" s="310"/>
      <c r="E256" s="311"/>
      <c r="F256" s="311"/>
      <c r="G256" s="311"/>
      <c r="H256" s="311"/>
      <c r="I256" s="311"/>
      <c r="J256" s="311"/>
      <c r="K256" s="311"/>
      <c r="L256" s="311"/>
      <c r="M256" s="311"/>
      <c r="N256" s="311"/>
      <c r="O256" s="311"/>
      <c r="P256" s="311"/>
    </row>
  </sheetData>
  <mergeCells count="6">
    <mergeCell ref="A39:N39"/>
    <mergeCell ref="O39:P39"/>
    <mergeCell ref="A41:P41"/>
    <mergeCell ref="A1:N1"/>
    <mergeCell ref="O1:P1"/>
    <mergeCell ref="A3:P3"/>
  </mergeCells>
  <conditionalFormatting sqref="E19:P19">
    <cfRule type="expression" dxfId="802" priority="5991">
      <formula>AND(OR($B19&gt;0,$C19&gt;0),SUM($E19:$P19)&lt;&gt;100)</formula>
    </cfRule>
  </conditionalFormatting>
  <conditionalFormatting sqref="D19">
    <cfRule type="expression" dxfId="801" priority="5977">
      <formula>AND(D19=0,SUM(E19:P19)&gt;0)</formula>
    </cfRule>
    <cfRule type="expression" dxfId="800" priority="5990">
      <formula>AND(B19+C19&gt;0,D19=0)</formula>
    </cfRule>
  </conditionalFormatting>
  <conditionalFormatting sqref="E19">
    <cfRule type="expression" dxfId="799" priority="5989">
      <formula>AND(D19=1,E19=0)</formula>
    </cfRule>
    <cfRule type="expression" dxfId="798" priority="6003">
      <formula>AND($B19+$C19=0,E19&gt;0)</formula>
    </cfRule>
  </conditionalFormatting>
  <conditionalFormatting sqref="F19">
    <cfRule type="expression" dxfId="797" priority="5988">
      <formula>AND(D19=2,F19=0)</formula>
    </cfRule>
    <cfRule type="expression" dxfId="796" priority="6002">
      <formula>AND($B19+$C19=0,F19&gt;0)</formula>
    </cfRule>
  </conditionalFormatting>
  <conditionalFormatting sqref="G19">
    <cfRule type="expression" dxfId="795" priority="5987">
      <formula>AND(D19=3,G19=0)</formula>
    </cfRule>
    <cfRule type="expression" dxfId="794" priority="6001">
      <formula>AND($B19+$C19=0,G19&gt;0)</formula>
    </cfRule>
  </conditionalFormatting>
  <conditionalFormatting sqref="H19">
    <cfRule type="expression" dxfId="793" priority="5986">
      <formula>AND(D19=4,H19=0)</formula>
    </cfRule>
    <cfRule type="expression" dxfId="792" priority="6000">
      <formula>AND($B19+$C19=0,H19&gt;0)</formula>
    </cfRule>
  </conditionalFormatting>
  <conditionalFormatting sqref="I19">
    <cfRule type="expression" dxfId="791" priority="5985">
      <formula>AND(D19=5,I19=0)</formula>
    </cfRule>
    <cfRule type="expression" dxfId="790" priority="5999">
      <formula>AND($B19+$C19=0,I19&gt;0)</formula>
    </cfRule>
  </conditionalFormatting>
  <conditionalFormatting sqref="J19">
    <cfRule type="expression" dxfId="789" priority="5984">
      <formula>AND(D19=6,J19=0)</formula>
    </cfRule>
    <cfRule type="expression" dxfId="788" priority="5998">
      <formula>AND($B19+$C19=0,J19&gt;0)</formula>
    </cfRule>
  </conditionalFormatting>
  <conditionalFormatting sqref="K19">
    <cfRule type="expression" dxfId="787" priority="5983">
      <formula>AND(D19=7,K19=0)</formula>
    </cfRule>
    <cfRule type="expression" dxfId="786" priority="5997">
      <formula>AND($B19+$C19=0,K19&gt;0)</formula>
    </cfRule>
  </conditionalFormatting>
  <conditionalFormatting sqref="L19">
    <cfRule type="expression" dxfId="785" priority="5982">
      <formula>AND(D19=8,L19=0)</formula>
    </cfRule>
    <cfRule type="expression" dxfId="784" priority="5996">
      <formula>AND($B19+$C19=0,L19&gt;0)</formula>
    </cfRule>
  </conditionalFormatting>
  <conditionalFormatting sqref="M19">
    <cfRule type="expression" dxfId="783" priority="5981">
      <formula>AND(D19=9,M19=0)</formula>
    </cfRule>
    <cfRule type="expression" dxfId="782" priority="5995">
      <formula>AND($B19+$C19=0,M19&gt;0)</formula>
    </cfRule>
  </conditionalFormatting>
  <conditionalFormatting sqref="N19">
    <cfRule type="expression" dxfId="781" priority="5980">
      <formula>AND(D19=10,N19=0)</formula>
    </cfRule>
    <cfRule type="expression" dxfId="780" priority="5994">
      <formula>AND($B19+$C19=0,N19&gt;0)</formula>
    </cfRule>
  </conditionalFormatting>
  <conditionalFormatting sqref="O19">
    <cfRule type="expression" dxfId="779" priority="5979">
      <formula>AND(D19=11,O19=0)</formula>
    </cfRule>
    <cfRule type="expression" dxfId="778" priority="5993">
      <formula>AND($B19+$C19=0,O19&gt;0)</formula>
    </cfRule>
  </conditionalFormatting>
  <conditionalFormatting sqref="P19">
    <cfRule type="expression" dxfId="777" priority="5978">
      <formula>AND(D19=12,P19=0)</formula>
    </cfRule>
    <cfRule type="expression" dxfId="776" priority="5992">
      <formula>AND($B19+$C19=0,P19&gt;0)</formula>
    </cfRule>
  </conditionalFormatting>
  <conditionalFormatting sqref="E20:P20">
    <cfRule type="expression" dxfId="775" priority="5964">
      <formula>AND(OR($B20&gt;0,$C20&gt;0),SUM($E20:$P20)&lt;&gt;100)</formula>
    </cfRule>
  </conditionalFormatting>
  <conditionalFormatting sqref="D20">
    <cfRule type="expression" dxfId="774" priority="5950">
      <formula>AND(D20=0,SUM(E20:P20)&gt;0)</formula>
    </cfRule>
    <cfRule type="expression" dxfId="773" priority="5963">
      <formula>AND(B20+C20&gt;0,D20=0)</formula>
    </cfRule>
  </conditionalFormatting>
  <conditionalFormatting sqref="E20">
    <cfRule type="expression" dxfId="772" priority="5962">
      <formula>AND(D20=1,E20=0)</formula>
    </cfRule>
    <cfRule type="expression" dxfId="771" priority="5976">
      <formula>AND($B20+$C20=0,E20&gt;0)</formula>
    </cfRule>
  </conditionalFormatting>
  <conditionalFormatting sqref="F20">
    <cfRule type="expression" dxfId="770" priority="5961">
      <formula>AND(D20=2,F20=0)</formula>
    </cfRule>
    <cfRule type="expression" dxfId="769" priority="5975">
      <formula>AND($B20+$C20=0,F20&gt;0)</formula>
    </cfRule>
  </conditionalFormatting>
  <conditionalFormatting sqref="G20">
    <cfRule type="expression" dxfId="768" priority="5960">
      <formula>AND(D20=3,G20=0)</formula>
    </cfRule>
    <cfRule type="expression" dxfId="767" priority="5974">
      <formula>AND($B20+$C20=0,G20&gt;0)</formula>
    </cfRule>
  </conditionalFormatting>
  <conditionalFormatting sqref="H20">
    <cfRule type="expression" dxfId="766" priority="5959">
      <formula>AND(D20=4,H20=0)</formula>
    </cfRule>
    <cfRule type="expression" dxfId="765" priority="5973">
      <formula>AND($B20+$C20=0,H20&gt;0)</formula>
    </cfRule>
  </conditionalFormatting>
  <conditionalFormatting sqref="I20">
    <cfRule type="expression" dxfId="764" priority="5958">
      <formula>AND(D20=5,I20=0)</formula>
    </cfRule>
    <cfRule type="expression" dxfId="763" priority="5972">
      <formula>AND($B20+$C20=0,I20&gt;0)</formula>
    </cfRule>
  </conditionalFormatting>
  <conditionalFormatting sqref="J20">
    <cfRule type="expression" dxfId="762" priority="5957">
      <formula>AND(D20=6,J20=0)</formula>
    </cfRule>
    <cfRule type="expression" dxfId="761" priority="5971">
      <formula>AND($B20+$C20=0,J20&gt;0)</formula>
    </cfRule>
  </conditionalFormatting>
  <conditionalFormatting sqref="K20">
    <cfRule type="expression" dxfId="760" priority="5956">
      <formula>AND(D20=7,K20=0)</formula>
    </cfRule>
    <cfRule type="expression" dxfId="759" priority="5970">
      <formula>AND($B20+$C20=0,K20&gt;0)</formula>
    </cfRule>
  </conditionalFormatting>
  <conditionalFormatting sqref="L20">
    <cfRule type="expression" dxfId="758" priority="5955">
      <formula>AND(D20=8,L20=0)</formula>
    </cfRule>
    <cfRule type="expression" dxfId="757" priority="5969">
      <formula>AND($B20+$C20=0,L20&gt;0)</formula>
    </cfRule>
  </conditionalFormatting>
  <conditionalFormatting sqref="M20">
    <cfRule type="expression" dxfId="756" priority="5954">
      <formula>AND(D20=9,M20=0)</formula>
    </cfRule>
    <cfRule type="expression" dxfId="755" priority="5968">
      <formula>AND($B20+$C20=0,M20&gt;0)</formula>
    </cfRule>
  </conditionalFormatting>
  <conditionalFormatting sqref="N20">
    <cfRule type="expression" dxfId="754" priority="5953">
      <formula>AND(D20=10,N20=0)</formula>
    </cfRule>
    <cfRule type="expression" dxfId="753" priority="5967">
      <formula>AND($B20+$C20=0,N20&gt;0)</formula>
    </cfRule>
  </conditionalFormatting>
  <conditionalFormatting sqref="O20">
    <cfRule type="expression" dxfId="752" priority="5952">
      <formula>AND(D20=11,O20=0)</formula>
    </cfRule>
    <cfRule type="expression" dxfId="751" priority="5966">
      <formula>AND($B20+$C20=0,O20&gt;0)</formula>
    </cfRule>
  </conditionalFormatting>
  <conditionalFormatting sqref="P20">
    <cfRule type="expression" dxfId="750" priority="5951">
      <formula>AND(D20=12,P20=0)</formula>
    </cfRule>
    <cfRule type="expression" dxfId="749" priority="5965">
      <formula>AND($B20+$C20=0,P20&gt;0)</formula>
    </cfRule>
  </conditionalFormatting>
  <conditionalFormatting sqref="E38:P38">
    <cfRule type="expression" dxfId="748" priority="5694">
      <formula>AND(OR($B38&gt;0,$C38&gt;0),SUM($E38:$P38)&lt;&gt;100)</formula>
    </cfRule>
  </conditionalFormatting>
  <conditionalFormatting sqref="D38">
    <cfRule type="expression" dxfId="747" priority="5680">
      <formula>AND(D38=0,SUM(E38:P38)&gt;0)</formula>
    </cfRule>
    <cfRule type="expression" dxfId="746" priority="5693">
      <formula>AND(B38+C38&gt;0,D38=0)</formula>
    </cfRule>
  </conditionalFormatting>
  <conditionalFormatting sqref="E38">
    <cfRule type="expression" dxfId="745" priority="5692">
      <formula>AND(D38=1,E38=0)</formula>
    </cfRule>
    <cfRule type="expression" dxfId="744" priority="5706">
      <formula>AND($B38+$C38=0,E38&gt;0)</formula>
    </cfRule>
  </conditionalFormatting>
  <conditionalFormatting sqref="F38">
    <cfRule type="expression" dxfId="743" priority="5691">
      <formula>AND(D38=2,F38=0)</formula>
    </cfRule>
    <cfRule type="expression" dxfId="742" priority="5705">
      <formula>AND($B38+$C38=0,F38&gt;0)</formula>
    </cfRule>
  </conditionalFormatting>
  <conditionalFormatting sqref="G38">
    <cfRule type="expression" dxfId="741" priority="5690">
      <formula>AND(D38=3,G38=0)</formula>
    </cfRule>
    <cfRule type="expression" dxfId="740" priority="5704">
      <formula>AND($B38+$C38=0,G38&gt;0)</formula>
    </cfRule>
  </conditionalFormatting>
  <conditionalFormatting sqref="H38">
    <cfRule type="expression" dxfId="739" priority="5689">
      <formula>AND(D38=4,H38=0)</formula>
    </cfRule>
    <cfRule type="expression" dxfId="738" priority="5703">
      <formula>AND($B38+$C38=0,H38&gt;0)</formula>
    </cfRule>
  </conditionalFormatting>
  <conditionalFormatting sqref="I38">
    <cfRule type="expression" dxfId="737" priority="5688">
      <formula>AND(D38=5,I38=0)</formula>
    </cfRule>
    <cfRule type="expression" dxfId="736" priority="5702">
      <formula>AND($B38+$C38=0,I38&gt;0)</formula>
    </cfRule>
  </conditionalFormatting>
  <conditionalFormatting sqref="J38">
    <cfRule type="expression" dxfId="735" priority="5687">
      <formula>AND(D38=6,J38=0)</formula>
    </cfRule>
    <cfRule type="expression" dxfId="734" priority="5701">
      <formula>AND($B38+$C38=0,J38&gt;0)</formula>
    </cfRule>
  </conditionalFormatting>
  <conditionalFormatting sqref="K38">
    <cfRule type="expression" dxfId="733" priority="5686">
      <formula>AND(D38=7,K38=0)</formula>
    </cfRule>
    <cfRule type="expression" dxfId="732" priority="5700">
      <formula>AND($B38+$C38=0,K38&gt;0)</formula>
    </cfRule>
  </conditionalFormatting>
  <conditionalFormatting sqref="L38">
    <cfRule type="expression" dxfId="731" priority="5685">
      <formula>AND(D38=8,L38=0)</formula>
    </cfRule>
    <cfRule type="expression" dxfId="730" priority="5699">
      <formula>AND($B38+$C38=0,L38&gt;0)</formula>
    </cfRule>
  </conditionalFormatting>
  <conditionalFormatting sqref="M38">
    <cfRule type="expression" dxfId="729" priority="5684">
      <formula>AND(D38=9,M38=0)</formula>
    </cfRule>
    <cfRule type="expression" dxfId="728" priority="5698">
      <formula>AND($B38+$C38=0,M38&gt;0)</formula>
    </cfRule>
  </conditionalFormatting>
  <conditionalFormatting sqref="N38">
    <cfRule type="expression" dxfId="727" priority="5683">
      <formula>AND(D38=10,N38=0)</formula>
    </cfRule>
    <cfRule type="expression" dxfId="726" priority="5697">
      <formula>AND($B38+$C38=0,N38&gt;0)</formula>
    </cfRule>
  </conditionalFormatting>
  <conditionalFormatting sqref="O38">
    <cfRule type="expression" dxfId="725" priority="5682">
      <formula>AND(D38=11,O38=0)</formula>
    </cfRule>
    <cfRule type="expression" dxfId="724" priority="5696">
      <formula>AND($B38+$C38=0,O38&gt;0)</formula>
    </cfRule>
  </conditionalFormatting>
  <conditionalFormatting sqref="P38">
    <cfRule type="expression" dxfId="723" priority="5681">
      <formula>AND(D38=12,P38=0)</formula>
    </cfRule>
    <cfRule type="expression" dxfId="722" priority="5695">
      <formula>AND($B38+$C38=0,P38&gt;0)</formula>
    </cfRule>
  </conditionalFormatting>
  <conditionalFormatting sqref="E42:P42">
    <cfRule type="expression" dxfId="721" priority="5640">
      <formula>AND(OR($B42&gt;0,$C42&gt;0),SUM($E42:$P42)&lt;&gt;100)</formula>
    </cfRule>
  </conditionalFormatting>
  <conditionalFormatting sqref="D42">
    <cfRule type="expression" dxfId="720" priority="5626">
      <formula>AND(D42=0,SUM(E42:P42)&gt;0)</formula>
    </cfRule>
    <cfRule type="expression" dxfId="719" priority="5639">
      <formula>AND(B42+C42&gt;0,D42=0)</formula>
    </cfRule>
  </conditionalFormatting>
  <conditionalFormatting sqref="E42">
    <cfRule type="expression" dxfId="718" priority="5638">
      <formula>AND(D42=1,E42=0)</formula>
    </cfRule>
    <cfRule type="expression" dxfId="717" priority="5652">
      <formula>AND($B42+$C42=0,E42&gt;0)</formula>
    </cfRule>
  </conditionalFormatting>
  <conditionalFormatting sqref="F42">
    <cfRule type="expression" dxfId="716" priority="5637">
      <formula>AND(D42=2,F42=0)</formula>
    </cfRule>
    <cfRule type="expression" dxfId="715" priority="5651">
      <formula>AND($B42+$C42=0,F42&gt;0)</formula>
    </cfRule>
  </conditionalFormatting>
  <conditionalFormatting sqref="G42">
    <cfRule type="expression" dxfId="714" priority="5636">
      <formula>AND(D42=3,G42=0)</formula>
    </cfRule>
    <cfRule type="expression" dxfId="713" priority="5650">
      <formula>AND($B42+$C42=0,G42&gt;0)</formula>
    </cfRule>
  </conditionalFormatting>
  <conditionalFormatting sqref="H42">
    <cfRule type="expression" dxfId="712" priority="5635">
      <formula>AND(D42=4,H42=0)</formula>
    </cfRule>
    <cfRule type="expression" dxfId="711" priority="5649">
      <formula>AND($B42+$C42=0,H42&gt;0)</formula>
    </cfRule>
  </conditionalFormatting>
  <conditionalFormatting sqref="I42">
    <cfRule type="expression" dxfId="710" priority="5634">
      <formula>AND(D42=5,I42=0)</formula>
    </cfRule>
    <cfRule type="expression" dxfId="709" priority="5648">
      <formula>AND($B42+$C42=0,I42&gt;0)</formula>
    </cfRule>
  </conditionalFormatting>
  <conditionalFormatting sqref="J42">
    <cfRule type="expression" dxfId="708" priority="5633">
      <formula>AND(D42=6,J42=0)</formula>
    </cfRule>
    <cfRule type="expression" dxfId="707" priority="5647">
      <formula>AND($B42+$C42=0,J42&gt;0)</formula>
    </cfRule>
  </conditionalFormatting>
  <conditionalFormatting sqref="K42">
    <cfRule type="expression" dxfId="706" priority="5632">
      <formula>AND(D42=7,K42=0)</formula>
    </cfRule>
    <cfRule type="expression" dxfId="705" priority="5646">
      <formula>AND($B42+$C42=0,K42&gt;0)</formula>
    </cfRule>
  </conditionalFormatting>
  <conditionalFormatting sqref="L42">
    <cfRule type="expression" dxfId="704" priority="5631">
      <formula>AND(D42=8,L42=0)</formula>
    </cfRule>
    <cfRule type="expression" dxfId="703" priority="5645">
      <formula>AND($B42+$C42=0,L42&gt;0)</formula>
    </cfRule>
  </conditionalFormatting>
  <conditionalFormatting sqref="M42">
    <cfRule type="expression" dxfId="702" priority="5630">
      <formula>AND(D42=9,M42=0)</formula>
    </cfRule>
    <cfRule type="expression" dxfId="701" priority="5644">
      <formula>AND($B42+$C42=0,M42&gt;0)</formula>
    </cfRule>
  </conditionalFormatting>
  <conditionalFormatting sqref="N42">
    <cfRule type="expression" dxfId="700" priority="5629">
      <formula>AND(D42=10,N42=0)</formula>
    </cfRule>
    <cfRule type="expression" dxfId="699" priority="5643">
      <formula>AND($B42+$C42=0,N42&gt;0)</formula>
    </cfRule>
  </conditionalFormatting>
  <conditionalFormatting sqref="O42">
    <cfRule type="expression" dxfId="698" priority="5628">
      <formula>AND(D42=11,O42=0)</formula>
    </cfRule>
    <cfRule type="expression" dxfId="697" priority="5642">
      <formula>AND($B42+$C42=0,O42&gt;0)</formula>
    </cfRule>
  </conditionalFormatting>
  <conditionalFormatting sqref="P42">
    <cfRule type="expression" dxfId="696" priority="5627">
      <formula>AND(D42=12,P42=0)</formula>
    </cfRule>
    <cfRule type="expression" dxfId="695" priority="5641">
      <formula>AND($B42+$C42=0,P42&gt;0)</formula>
    </cfRule>
  </conditionalFormatting>
  <conditionalFormatting sqref="E56:P57">
    <cfRule type="expression" dxfId="694" priority="5370">
      <formula>AND(OR($B56&gt;0,$C56&gt;0),SUM($E56:$P56)&lt;&gt;100)</formula>
    </cfRule>
  </conditionalFormatting>
  <conditionalFormatting sqref="D56:D57">
    <cfRule type="expression" dxfId="693" priority="5356">
      <formula>AND(D56=0,SUM(E56:P56)&gt;0)</formula>
    </cfRule>
    <cfRule type="expression" dxfId="692" priority="5369">
      <formula>AND(B56+C56&gt;0,D56=0)</formula>
    </cfRule>
  </conditionalFormatting>
  <conditionalFormatting sqref="E56:E57">
    <cfRule type="expression" dxfId="691" priority="5368">
      <formula>AND(D56=1,E56=0)</formula>
    </cfRule>
    <cfRule type="expression" dxfId="690" priority="5382">
      <formula>AND($B56+$C56=0,E56&gt;0)</formula>
    </cfRule>
  </conditionalFormatting>
  <conditionalFormatting sqref="F56:F57">
    <cfRule type="expression" dxfId="689" priority="5367">
      <formula>AND(D56=2,F56=0)</formula>
    </cfRule>
    <cfRule type="expression" dxfId="688" priority="5381">
      <formula>AND($B56+$C56=0,F56&gt;0)</formula>
    </cfRule>
  </conditionalFormatting>
  <conditionalFormatting sqref="G56:G57">
    <cfRule type="expression" dxfId="687" priority="5366">
      <formula>AND(D56=3,G56=0)</formula>
    </cfRule>
    <cfRule type="expression" dxfId="686" priority="5380">
      <formula>AND($B56+$C56=0,G56&gt;0)</formula>
    </cfRule>
  </conditionalFormatting>
  <conditionalFormatting sqref="H56:H57">
    <cfRule type="expression" dxfId="685" priority="5365">
      <formula>AND(D56=4,H56=0)</formula>
    </cfRule>
    <cfRule type="expression" dxfId="684" priority="5379">
      <formula>AND($B56+$C56=0,H56&gt;0)</formula>
    </cfRule>
  </conditionalFormatting>
  <conditionalFormatting sqref="I56:I57">
    <cfRule type="expression" dxfId="683" priority="5364">
      <formula>AND(D56=5,I56=0)</formula>
    </cfRule>
    <cfRule type="expression" dxfId="682" priority="5378">
      <formula>AND($B56+$C56=0,I56&gt;0)</formula>
    </cfRule>
  </conditionalFormatting>
  <conditionalFormatting sqref="J56:J57">
    <cfRule type="expression" dxfId="681" priority="5363">
      <formula>AND(D56=6,J56=0)</formula>
    </cfRule>
    <cfRule type="expression" dxfId="680" priority="5377">
      <formula>AND($B56+$C56=0,J56&gt;0)</formula>
    </cfRule>
  </conditionalFormatting>
  <conditionalFormatting sqref="K56:K57">
    <cfRule type="expression" dxfId="679" priority="5362">
      <formula>AND(D56=7,K56=0)</formula>
    </cfRule>
    <cfRule type="expression" dxfId="678" priority="5376">
      <formula>AND($B56+$C56=0,K56&gt;0)</formula>
    </cfRule>
  </conditionalFormatting>
  <conditionalFormatting sqref="L56:L57">
    <cfRule type="expression" dxfId="677" priority="5361">
      <formula>AND(D56=8,L56=0)</formula>
    </cfRule>
    <cfRule type="expression" dxfId="676" priority="5375">
      <formula>AND($B56+$C56=0,L56&gt;0)</formula>
    </cfRule>
  </conditionalFormatting>
  <conditionalFormatting sqref="M56:M57">
    <cfRule type="expression" dxfId="675" priority="5360">
      <formula>AND(D56=9,M56=0)</formula>
    </cfRule>
    <cfRule type="expression" dxfId="674" priority="5374">
      <formula>AND($B56+$C56=0,M56&gt;0)</formula>
    </cfRule>
  </conditionalFormatting>
  <conditionalFormatting sqref="N56:N57">
    <cfRule type="expression" dxfId="673" priority="5359">
      <formula>AND(D56=10,N56=0)</formula>
    </cfRule>
    <cfRule type="expression" dxfId="672" priority="5373">
      <formula>AND($B56+$C56=0,N56&gt;0)</formula>
    </cfRule>
  </conditionalFormatting>
  <conditionalFormatting sqref="O56:O57">
    <cfRule type="expression" dxfId="671" priority="5358">
      <formula>AND(D56=11,O56=0)</formula>
    </cfRule>
    <cfRule type="expression" dxfId="670" priority="5372">
      <formula>AND($B56+$C56=0,O56&gt;0)</formula>
    </cfRule>
  </conditionalFormatting>
  <conditionalFormatting sqref="P56:P57">
    <cfRule type="expression" dxfId="669" priority="5357">
      <formula>AND(D56=12,P56=0)</formula>
    </cfRule>
    <cfRule type="expression" dxfId="668" priority="5371">
      <formula>AND($B56+$C56=0,P56&gt;0)</formula>
    </cfRule>
  </conditionalFormatting>
  <conditionalFormatting sqref="C242">
    <cfRule type="expression" dxfId="667" priority="2553">
      <formula>AND(B242+C242=0,D242&gt;0)</formula>
    </cfRule>
    <cfRule type="expression" dxfId="666" priority="2557">
      <formula>AND(B243+B244&gt;0,B242+C242=0)</formula>
    </cfRule>
    <cfRule type="expression" dxfId="665" priority="2563" stopIfTrue="1">
      <formula>AND(OR(C243+B243&gt;0,C244+B244&gt;0),C242+B242=0)</formula>
    </cfRule>
    <cfRule type="expression" dxfId="664" priority="2564" stopIfTrue="1">
      <formula>AND(B242&gt;0,(OR(0.7*B242&gt;C242,C242&gt;1.3*B242)))</formula>
    </cfRule>
  </conditionalFormatting>
  <conditionalFormatting sqref="C243">
    <cfRule type="expression" dxfId="663" priority="2550">
      <formula>AND(C244=0,B243=0,C243&lt;B244)</formula>
    </cfRule>
    <cfRule type="expression" dxfId="662" priority="2552">
      <formula>AND(B243+C243=0,D243&gt;0)</formula>
    </cfRule>
    <cfRule type="expression" dxfId="661" priority="2556">
      <formula>AND(B242+B244&gt;0,B243+C243=0)</formula>
    </cfRule>
    <cfRule type="expression" dxfId="660" priority="2559">
      <formula>AND(C244+B244&gt;0,C243+B243=0)</formula>
    </cfRule>
    <cfRule type="expression" dxfId="659" priority="2561">
      <formula>AND(C242&gt;0,AND(B243=0,C243=0))</formula>
    </cfRule>
    <cfRule type="expression" dxfId="658" priority="2562">
      <formula>AND(B243&gt;0,(OR(0.7*B243&gt;C243,C243&gt;1.3*B243)))</formula>
    </cfRule>
  </conditionalFormatting>
  <conditionalFormatting sqref="C244">
    <cfRule type="expression" dxfId="657" priority="2549">
      <formula>AND(B244+C244=0,D244&gt;0)</formula>
    </cfRule>
    <cfRule type="expression" dxfId="656" priority="2551">
      <formula>AND(B242+B243&gt;0,B244+C244=0)</formula>
    </cfRule>
    <cfRule type="expression" dxfId="655" priority="2554">
      <formula>AND(C242&gt;0,AND(B244=0,C244=0))</formula>
    </cfRule>
    <cfRule type="expression" dxfId="654" priority="2555">
      <formula>AND(B244&gt;0,(OR(0.7*B244&gt;C244,C244&gt;1.3*B244)))</formula>
    </cfRule>
    <cfRule type="expression" dxfId="653" priority="2558">
      <formula>AND(C243&gt;0,C244&gt;C243)</formula>
    </cfRule>
    <cfRule type="expression" dxfId="652" priority="2560">
      <formula>AND(B244=0,B243&gt;0,AND(C244&gt;B243,C244&gt;C243))</formula>
    </cfRule>
  </conditionalFormatting>
  <conditionalFormatting sqref="C246">
    <cfRule type="expression" dxfId="651" priority="2537">
      <formula>AND(B246+C246=0,D246&gt;0)</formula>
    </cfRule>
    <cfRule type="expression" dxfId="650" priority="2541">
      <formula>AND(B247+B248&gt;0,B246+C246=0)</formula>
    </cfRule>
    <cfRule type="expression" dxfId="649" priority="2547" stopIfTrue="1">
      <formula>AND(OR(C247+B247&gt;0,C248+B248&gt;0),C246+B246=0)</formula>
    </cfRule>
    <cfRule type="expression" dxfId="648" priority="2548" stopIfTrue="1">
      <formula>AND(B246&gt;0,(OR(0.7*B246&gt;C246,C246&gt;1.3*B246)))</formula>
    </cfRule>
  </conditionalFormatting>
  <conditionalFormatting sqref="C247">
    <cfRule type="expression" dxfId="647" priority="2534">
      <formula>AND(C248=0,B247=0,C247&lt;B248)</formula>
    </cfRule>
    <cfRule type="expression" dxfId="646" priority="2536">
      <formula>AND(B247+C247=0,D247&gt;0)</formula>
    </cfRule>
    <cfRule type="expression" dxfId="645" priority="2540">
      <formula>AND(B246+B248&gt;0,B247+C247=0)</formula>
    </cfRule>
    <cfRule type="expression" dxfId="644" priority="2543">
      <formula>AND(C248+B248&gt;0,C247+B247=0)</formula>
    </cfRule>
    <cfRule type="expression" dxfId="643" priority="2545">
      <formula>AND(C246&gt;0,AND(B247=0,C247=0))</formula>
    </cfRule>
    <cfRule type="expression" dxfId="642" priority="2546">
      <formula>AND(B247&gt;0,(OR(0.7*B247&gt;C247,C247&gt;1.3*B247)))</formula>
    </cfRule>
  </conditionalFormatting>
  <conditionalFormatting sqref="C248">
    <cfRule type="expression" dxfId="641" priority="2533">
      <formula>AND(B248+C248=0,D248&gt;0)</formula>
    </cfRule>
    <cfRule type="expression" dxfId="640" priority="2535">
      <formula>AND(B246+B247&gt;0,B248+C248=0)</formula>
    </cfRule>
    <cfRule type="expression" dxfId="639" priority="2538">
      <formula>AND(C246&gt;0,AND(B248=0,C248=0))</formula>
    </cfRule>
    <cfRule type="expression" dxfId="638" priority="2539">
      <formula>AND(B248&gt;0,(OR(0.7*B248&gt;C248,C248&gt;1.3*B248)))</formula>
    </cfRule>
    <cfRule type="expression" dxfId="637" priority="2542">
      <formula>AND(C247&gt;0,C248&gt;C247)</formula>
    </cfRule>
    <cfRule type="expression" dxfId="636" priority="2544">
      <formula>AND(B248=0,B247&gt;0,AND(C248&gt;B247,C248&gt;C247))</formula>
    </cfRule>
  </conditionalFormatting>
  <conditionalFormatting sqref="C250">
    <cfRule type="expression" dxfId="635" priority="2521">
      <formula>AND(B250+C250=0,D250&gt;0)</formula>
    </cfRule>
    <cfRule type="expression" dxfId="634" priority="2525">
      <formula>AND(B251+B252&gt;0,B250+C250=0)</formula>
    </cfRule>
    <cfRule type="expression" dxfId="633" priority="2531" stopIfTrue="1">
      <formula>AND(OR(C251+B251&gt;0,C252+B252&gt;0),C250+B250=0)</formula>
    </cfRule>
    <cfRule type="expression" dxfId="632" priority="2532" stopIfTrue="1">
      <formula>AND(B250&gt;0,(OR(0.7*B250&gt;C250,C250&gt;1.3*B250)))</formula>
    </cfRule>
  </conditionalFormatting>
  <conditionalFormatting sqref="C251">
    <cfRule type="expression" dxfId="631" priority="2518">
      <formula>AND(C252=0,B251=0,C251&lt;B252)</formula>
    </cfRule>
    <cfRule type="expression" dxfId="630" priority="2520">
      <formula>AND(B251+C251=0,D251&gt;0)</formula>
    </cfRule>
    <cfRule type="expression" dxfId="629" priority="2524">
      <formula>AND(B250+B252&gt;0,B251+C251=0)</formula>
    </cfRule>
    <cfRule type="expression" dxfId="628" priority="2527">
      <formula>AND(C252+B252&gt;0,C251+B251=0)</formula>
    </cfRule>
    <cfRule type="expression" dxfId="627" priority="2529">
      <formula>AND(C250&gt;0,AND(B251=0,C251=0))</formula>
    </cfRule>
    <cfRule type="expression" dxfId="626" priority="2530">
      <formula>AND(B251&gt;0,(OR(0.7*B251&gt;C251,C251&gt;1.3*B251)))</formula>
    </cfRule>
  </conditionalFormatting>
  <conditionalFormatting sqref="C252">
    <cfRule type="expression" dxfId="625" priority="2517">
      <formula>AND(B252+C252=0,D252&gt;0)</formula>
    </cfRule>
    <cfRule type="expression" dxfId="624" priority="2519">
      <formula>AND(B250+B251&gt;0,B252+C252=0)</formula>
    </cfRule>
    <cfRule type="expression" dxfId="623" priority="2522">
      <formula>AND(C250&gt;0,AND(B252=0,C252=0))</formula>
    </cfRule>
    <cfRule type="expression" dxfId="622" priority="2523">
      <formula>AND(B252&gt;0,(OR(0.7*B252&gt;C252,C252&gt;1.3*B252)))</formula>
    </cfRule>
    <cfRule type="expression" dxfId="621" priority="2526">
      <formula>AND(C251&gt;0,C252&gt;C251)</formula>
    </cfRule>
    <cfRule type="expression" dxfId="620" priority="2528">
      <formula>AND(B252=0,B251&gt;0,AND(C252&gt;B251,C252&gt;C251))</formula>
    </cfRule>
  </conditionalFormatting>
  <conditionalFormatting sqref="C254">
    <cfRule type="expression" dxfId="619" priority="2505">
      <formula>AND(B254+C254=0,D254&gt;0)</formula>
    </cfRule>
    <cfRule type="expression" dxfId="618" priority="2509">
      <formula>AND(B255+B256&gt;0,B254+C254=0)</formula>
    </cfRule>
    <cfRule type="expression" dxfId="617" priority="2515" stopIfTrue="1">
      <formula>AND(OR(C255+B255&gt;0,C256+B256&gt;0),C254+B254=0)</formula>
    </cfRule>
    <cfRule type="expression" dxfId="616" priority="2516" stopIfTrue="1">
      <formula>AND(B254&gt;0,(OR(0.7*B254&gt;C254,C254&gt;1.3*B254)))</formula>
    </cfRule>
  </conditionalFormatting>
  <conditionalFormatting sqref="C255">
    <cfRule type="expression" dxfId="615" priority="2502">
      <formula>AND(C256=0,B255=0,C255&lt;B256)</formula>
    </cfRule>
    <cfRule type="expression" dxfId="614" priority="2504">
      <formula>AND(B255+C255=0,D255&gt;0)</formula>
    </cfRule>
    <cfRule type="expression" dxfId="613" priority="2508">
      <formula>AND(B254+B256&gt;0,B255+C255=0)</formula>
    </cfRule>
    <cfRule type="expression" dxfId="612" priority="2511">
      <formula>AND(C256+B256&gt;0,C255+B255=0)</formula>
    </cfRule>
    <cfRule type="expression" dxfId="611" priority="2513">
      <formula>AND(C254&gt;0,AND(B255=0,C255=0))</formula>
    </cfRule>
    <cfRule type="expression" dxfId="610" priority="2514">
      <formula>AND(B255&gt;0,(OR(0.7*B255&gt;C255,C255&gt;1.3*B255)))</formula>
    </cfRule>
  </conditionalFormatting>
  <conditionalFormatting sqref="C256">
    <cfRule type="expression" dxfId="609" priority="2501">
      <formula>AND(B256+C256=0,D256&gt;0)</formula>
    </cfRule>
    <cfRule type="expression" dxfId="608" priority="2503">
      <formula>AND(B254+B255&gt;0,B256+C256=0)</formula>
    </cfRule>
    <cfRule type="expression" dxfId="607" priority="2506">
      <formula>AND(C254&gt;0,AND(B256=0,C256=0))</formula>
    </cfRule>
    <cfRule type="expression" dxfId="606" priority="2507">
      <formula>AND(B256&gt;0,(OR(0.7*B256&gt;C256,C256&gt;1.3*B256)))</formula>
    </cfRule>
    <cfRule type="expression" dxfId="605" priority="2510">
      <formula>AND(C255&gt;0,C256&gt;C255)</formula>
    </cfRule>
    <cfRule type="expression" dxfId="604" priority="2512">
      <formula>AND(B256=0,B255&gt;0,AND(C256&gt;B255,C256&gt;C255))</formula>
    </cfRule>
  </conditionalFormatting>
  <conditionalFormatting sqref="E242:P242">
    <cfRule type="expression" dxfId="603" priority="1803">
      <formula>AND(OR($B242&gt;0,$C242&gt;0),SUM($E242:$P242)&lt;&gt;100)</formula>
    </cfRule>
  </conditionalFormatting>
  <conditionalFormatting sqref="D242">
    <cfRule type="expression" dxfId="602" priority="1789">
      <formula>AND(D242=0,SUM(E242:P242)&gt;0)</formula>
    </cfRule>
    <cfRule type="expression" dxfId="601" priority="1802">
      <formula>AND(B242+C242&gt;0,D242=0)</formula>
    </cfRule>
  </conditionalFormatting>
  <conditionalFormatting sqref="E242">
    <cfRule type="expression" dxfId="600" priority="1801">
      <formula>AND(D242=1,E242=0)</formula>
    </cfRule>
    <cfRule type="expression" dxfId="599" priority="1815">
      <formula>AND($B242+$C242=0,E242&gt;0)</formula>
    </cfRule>
  </conditionalFormatting>
  <conditionalFormatting sqref="F242">
    <cfRule type="expression" dxfId="598" priority="1800">
      <formula>AND(D242=2,F242=0)</formula>
    </cfRule>
    <cfRule type="expression" dxfId="597" priority="1814">
      <formula>AND($B242+$C242=0,F242&gt;0)</formula>
    </cfRule>
  </conditionalFormatting>
  <conditionalFormatting sqref="G242">
    <cfRule type="expression" dxfId="596" priority="1799">
      <formula>AND(D242=3,G242=0)</formula>
    </cfRule>
    <cfRule type="expression" dxfId="595" priority="1813">
      <formula>AND($B242+$C242=0,G242&gt;0)</formula>
    </cfRule>
  </conditionalFormatting>
  <conditionalFormatting sqref="H242">
    <cfRule type="expression" dxfId="594" priority="1798">
      <formula>AND(D242=4,H242=0)</formula>
    </cfRule>
    <cfRule type="expression" dxfId="593" priority="1812">
      <formula>AND($B242+$C242=0,H242&gt;0)</formula>
    </cfRule>
  </conditionalFormatting>
  <conditionalFormatting sqref="I242">
    <cfRule type="expression" dxfId="592" priority="1797">
      <formula>AND(D242=5,I242=0)</formula>
    </cfRule>
    <cfRule type="expression" dxfId="591" priority="1811">
      <formula>AND($B242+$C242=0,I242&gt;0)</formula>
    </cfRule>
  </conditionalFormatting>
  <conditionalFormatting sqref="J242">
    <cfRule type="expression" dxfId="590" priority="1796">
      <formula>AND(D242=6,J242=0)</formula>
    </cfRule>
    <cfRule type="expression" dxfId="589" priority="1810">
      <formula>AND($B242+$C242=0,J242&gt;0)</formula>
    </cfRule>
  </conditionalFormatting>
  <conditionalFormatting sqref="K242">
    <cfRule type="expression" dxfId="588" priority="1795">
      <formula>AND(D242=7,K242=0)</formula>
    </cfRule>
    <cfRule type="expression" dxfId="587" priority="1809">
      <formula>AND($B242+$C242=0,K242&gt;0)</formula>
    </cfRule>
  </conditionalFormatting>
  <conditionalFormatting sqref="L242">
    <cfRule type="expression" dxfId="586" priority="1794">
      <formula>AND(D242=8,L242=0)</formula>
    </cfRule>
    <cfRule type="expression" dxfId="585" priority="1808">
      <formula>AND($B242+$C242=0,L242&gt;0)</formula>
    </cfRule>
  </conditionalFormatting>
  <conditionalFormatting sqref="M242">
    <cfRule type="expression" dxfId="584" priority="1793">
      <formula>AND(D242=9,M242=0)</formula>
    </cfRule>
    <cfRule type="expression" dxfId="583" priority="1807">
      <formula>AND($B242+$C242=0,M242&gt;0)</formula>
    </cfRule>
  </conditionalFormatting>
  <conditionalFormatting sqref="N242">
    <cfRule type="expression" dxfId="582" priority="1792">
      <formula>AND(D242=10,N242=0)</formula>
    </cfRule>
    <cfRule type="expression" dxfId="581" priority="1806">
      <formula>AND($B242+$C242=0,N242&gt;0)</formula>
    </cfRule>
  </conditionalFormatting>
  <conditionalFormatting sqref="O242">
    <cfRule type="expression" dxfId="580" priority="1791">
      <formula>AND(D242=11,O242=0)</formula>
    </cfRule>
    <cfRule type="expression" dxfId="579" priority="1805">
      <formula>AND($B242+$C242=0,O242&gt;0)</formula>
    </cfRule>
  </conditionalFormatting>
  <conditionalFormatting sqref="P242">
    <cfRule type="expression" dxfId="578" priority="1790">
      <formula>AND(D242=12,P242=0)</formula>
    </cfRule>
    <cfRule type="expression" dxfId="577" priority="1804">
      <formula>AND($B242+$C242=0,P242&gt;0)</formula>
    </cfRule>
  </conditionalFormatting>
  <conditionalFormatting sqref="E243:P243">
    <cfRule type="expression" dxfId="576" priority="1776">
      <formula>AND(OR($B243&gt;0,$C243&gt;0),SUM($E243:$P243)&lt;&gt;100)</formula>
    </cfRule>
  </conditionalFormatting>
  <conditionalFormatting sqref="D243">
    <cfRule type="expression" dxfId="575" priority="1762">
      <formula>AND(D243=0,SUM(E243:P243)&gt;0)</formula>
    </cfRule>
    <cfRule type="expression" dxfId="574" priority="1775">
      <formula>AND(B243+C243&gt;0,D243=0)</formula>
    </cfRule>
  </conditionalFormatting>
  <conditionalFormatting sqref="E243">
    <cfRule type="expression" dxfId="573" priority="1774">
      <formula>AND(D243=1,E243=0)</formula>
    </cfRule>
    <cfRule type="expression" dxfId="572" priority="1788">
      <formula>AND($B243+$C243=0,E243&gt;0)</formula>
    </cfRule>
  </conditionalFormatting>
  <conditionalFormatting sqref="F243">
    <cfRule type="expression" dxfId="571" priority="1773">
      <formula>AND(D243=2,F243=0)</formula>
    </cfRule>
    <cfRule type="expression" dxfId="570" priority="1787">
      <formula>AND($B243+$C243=0,F243&gt;0)</formula>
    </cfRule>
  </conditionalFormatting>
  <conditionalFormatting sqref="G243">
    <cfRule type="expression" dxfId="569" priority="1772">
      <formula>AND(D243=3,G243=0)</formula>
    </cfRule>
    <cfRule type="expression" dxfId="568" priority="1786">
      <formula>AND($B243+$C243=0,G243&gt;0)</formula>
    </cfRule>
  </conditionalFormatting>
  <conditionalFormatting sqref="H243">
    <cfRule type="expression" dxfId="567" priority="1771">
      <formula>AND(D243=4,H243=0)</formula>
    </cfRule>
    <cfRule type="expression" dxfId="566" priority="1785">
      <formula>AND($B243+$C243=0,H243&gt;0)</formula>
    </cfRule>
  </conditionalFormatting>
  <conditionalFormatting sqref="I243">
    <cfRule type="expression" dxfId="565" priority="1770">
      <formula>AND(D243=5,I243=0)</formula>
    </cfRule>
    <cfRule type="expression" dxfId="564" priority="1784">
      <formula>AND($B243+$C243=0,I243&gt;0)</formula>
    </cfRule>
  </conditionalFormatting>
  <conditionalFormatting sqref="J243">
    <cfRule type="expression" dxfId="563" priority="1769">
      <formula>AND(D243=6,J243=0)</formula>
    </cfRule>
    <cfRule type="expression" dxfId="562" priority="1783">
      <formula>AND($B243+$C243=0,J243&gt;0)</formula>
    </cfRule>
  </conditionalFormatting>
  <conditionalFormatting sqref="K243">
    <cfRule type="expression" dxfId="561" priority="1768">
      <formula>AND(D243=7,K243=0)</formula>
    </cfRule>
    <cfRule type="expression" dxfId="560" priority="1782">
      <formula>AND($B243+$C243=0,K243&gt;0)</formula>
    </cfRule>
  </conditionalFormatting>
  <conditionalFormatting sqref="L243">
    <cfRule type="expression" dxfId="559" priority="1767">
      <formula>AND(D243=8,L243=0)</formula>
    </cfRule>
    <cfRule type="expression" dxfId="558" priority="1781">
      <formula>AND($B243+$C243=0,L243&gt;0)</formula>
    </cfRule>
  </conditionalFormatting>
  <conditionalFormatting sqref="M243">
    <cfRule type="expression" dxfId="557" priority="1766">
      <formula>AND(D243=9,M243=0)</formula>
    </cfRule>
    <cfRule type="expression" dxfId="556" priority="1780">
      <formula>AND($B243+$C243=0,M243&gt;0)</formula>
    </cfRule>
  </conditionalFormatting>
  <conditionalFormatting sqref="N243">
    <cfRule type="expression" dxfId="555" priority="1765">
      <formula>AND(D243=10,N243=0)</formula>
    </cfRule>
    <cfRule type="expression" dxfId="554" priority="1779">
      <formula>AND($B243+$C243=0,N243&gt;0)</formula>
    </cfRule>
  </conditionalFormatting>
  <conditionalFormatting sqref="O243">
    <cfRule type="expression" dxfId="553" priority="1764">
      <formula>AND(D243=11,O243=0)</formula>
    </cfRule>
    <cfRule type="expression" dxfId="552" priority="1778">
      <formula>AND($B243+$C243=0,O243&gt;0)</formula>
    </cfRule>
  </conditionalFormatting>
  <conditionalFormatting sqref="P243">
    <cfRule type="expression" dxfId="551" priority="1763">
      <formula>AND(D243=12,P243=0)</formula>
    </cfRule>
    <cfRule type="expression" dxfId="550" priority="1777">
      <formula>AND($B243+$C243=0,P243&gt;0)</formula>
    </cfRule>
  </conditionalFormatting>
  <conditionalFormatting sqref="E244:P244">
    <cfRule type="expression" dxfId="549" priority="1749">
      <formula>AND(OR($B244&gt;0,$C244&gt;0),SUM($E244:$P244)&lt;&gt;100)</formula>
    </cfRule>
  </conditionalFormatting>
  <conditionalFormatting sqref="D244">
    <cfRule type="expression" dxfId="548" priority="1735">
      <formula>AND(D244=0,SUM(E244:P244)&gt;0)</formula>
    </cfRule>
    <cfRule type="expression" dxfId="547" priority="1748">
      <formula>AND(B244+C244&gt;0,D244=0)</formula>
    </cfRule>
  </conditionalFormatting>
  <conditionalFormatting sqref="E244">
    <cfRule type="expression" dxfId="546" priority="1747">
      <formula>AND(D244=1,E244=0)</formula>
    </cfRule>
    <cfRule type="expression" dxfId="545" priority="1761">
      <formula>AND($B244+$C244=0,E244&gt;0)</formula>
    </cfRule>
  </conditionalFormatting>
  <conditionalFormatting sqref="F244">
    <cfRule type="expression" dxfId="544" priority="1746">
      <formula>AND(D244=2,F244=0)</formula>
    </cfRule>
    <cfRule type="expression" dxfId="543" priority="1760">
      <formula>AND($B244+$C244=0,F244&gt;0)</formula>
    </cfRule>
  </conditionalFormatting>
  <conditionalFormatting sqref="G244">
    <cfRule type="expression" dxfId="542" priority="1745">
      <formula>AND(D244=3,G244=0)</formula>
    </cfRule>
    <cfRule type="expression" dxfId="541" priority="1759">
      <formula>AND($B244+$C244=0,G244&gt;0)</formula>
    </cfRule>
  </conditionalFormatting>
  <conditionalFormatting sqref="H244">
    <cfRule type="expression" dxfId="540" priority="1744">
      <formula>AND(D244=4,H244=0)</formula>
    </cfRule>
    <cfRule type="expression" dxfId="539" priority="1758">
      <formula>AND($B244+$C244=0,H244&gt;0)</formula>
    </cfRule>
  </conditionalFormatting>
  <conditionalFormatting sqref="I244">
    <cfRule type="expression" dxfId="538" priority="1743">
      <formula>AND(D244=5,I244=0)</formula>
    </cfRule>
    <cfRule type="expression" dxfId="537" priority="1757">
      <formula>AND($B244+$C244=0,I244&gt;0)</formula>
    </cfRule>
  </conditionalFormatting>
  <conditionalFormatting sqref="J244">
    <cfRule type="expression" dxfId="536" priority="1742">
      <formula>AND(D244=6,J244=0)</formula>
    </cfRule>
    <cfRule type="expression" dxfId="535" priority="1756">
      <formula>AND($B244+$C244=0,J244&gt;0)</formula>
    </cfRule>
  </conditionalFormatting>
  <conditionalFormatting sqref="K244">
    <cfRule type="expression" dxfId="534" priority="1741">
      <formula>AND(D244=7,K244=0)</formula>
    </cfRule>
    <cfRule type="expression" dxfId="533" priority="1755">
      <formula>AND($B244+$C244=0,K244&gt;0)</formula>
    </cfRule>
  </conditionalFormatting>
  <conditionalFormatting sqref="L244">
    <cfRule type="expression" dxfId="532" priority="1740">
      <formula>AND(D244=8,L244=0)</formula>
    </cfRule>
    <cfRule type="expression" dxfId="531" priority="1754">
      <formula>AND($B244+$C244=0,L244&gt;0)</formula>
    </cfRule>
  </conditionalFormatting>
  <conditionalFormatting sqref="M244">
    <cfRule type="expression" dxfId="530" priority="1739">
      <formula>AND(D244=9,M244=0)</formula>
    </cfRule>
    <cfRule type="expression" dxfId="529" priority="1753">
      <formula>AND($B244+$C244=0,M244&gt;0)</formula>
    </cfRule>
  </conditionalFormatting>
  <conditionalFormatting sqref="N244">
    <cfRule type="expression" dxfId="528" priority="1738">
      <formula>AND(D244=10,N244=0)</formula>
    </cfRule>
    <cfRule type="expression" dxfId="527" priority="1752">
      <formula>AND($B244+$C244=0,N244&gt;0)</formula>
    </cfRule>
  </conditionalFormatting>
  <conditionalFormatting sqref="O244">
    <cfRule type="expression" dxfId="526" priority="1737">
      <formula>AND(D244=11,O244=0)</formula>
    </cfRule>
    <cfRule type="expression" dxfId="525" priority="1751">
      <formula>AND($B244+$C244=0,O244&gt;0)</formula>
    </cfRule>
  </conditionalFormatting>
  <conditionalFormatting sqref="P244">
    <cfRule type="expression" dxfId="524" priority="1736">
      <formula>AND(D244=12,P244=0)</formula>
    </cfRule>
    <cfRule type="expression" dxfId="523" priority="1750">
      <formula>AND($B244+$C244=0,P244&gt;0)</formula>
    </cfRule>
  </conditionalFormatting>
  <conditionalFormatting sqref="E246:P246">
    <cfRule type="expression" dxfId="522" priority="1722">
      <formula>AND(OR($B246&gt;0,$C246&gt;0),SUM($E246:$P246)&lt;&gt;100)</formula>
    </cfRule>
  </conditionalFormatting>
  <conditionalFormatting sqref="D246">
    <cfRule type="expression" dxfId="521" priority="1708">
      <formula>AND(D246=0,SUM(E246:P246)&gt;0)</formula>
    </cfRule>
    <cfRule type="expression" dxfId="520" priority="1721">
      <formula>AND(B246+C246&gt;0,D246=0)</formula>
    </cfRule>
  </conditionalFormatting>
  <conditionalFormatting sqref="E246">
    <cfRule type="expression" dxfId="519" priority="1720">
      <formula>AND(D246=1,E246=0)</formula>
    </cfRule>
    <cfRule type="expression" dxfId="518" priority="1734">
      <formula>AND($B246+$C246=0,E246&gt;0)</formula>
    </cfRule>
  </conditionalFormatting>
  <conditionalFormatting sqref="F246">
    <cfRule type="expression" dxfId="517" priority="1719">
      <formula>AND(D246=2,F246=0)</formula>
    </cfRule>
    <cfRule type="expression" dxfId="516" priority="1733">
      <formula>AND($B246+$C246=0,F246&gt;0)</formula>
    </cfRule>
  </conditionalFormatting>
  <conditionalFormatting sqref="G246">
    <cfRule type="expression" dxfId="515" priority="1718">
      <formula>AND(D246=3,G246=0)</formula>
    </cfRule>
    <cfRule type="expression" dxfId="514" priority="1732">
      <formula>AND($B246+$C246=0,G246&gt;0)</formula>
    </cfRule>
  </conditionalFormatting>
  <conditionalFormatting sqref="H246">
    <cfRule type="expression" dxfId="513" priority="1717">
      <formula>AND(D246=4,H246=0)</formula>
    </cfRule>
    <cfRule type="expression" dxfId="512" priority="1731">
      <formula>AND($B246+$C246=0,H246&gt;0)</formula>
    </cfRule>
  </conditionalFormatting>
  <conditionalFormatting sqref="I246">
    <cfRule type="expression" dxfId="511" priority="1716">
      <formula>AND(D246=5,I246=0)</formula>
    </cfRule>
    <cfRule type="expression" dxfId="510" priority="1730">
      <formula>AND($B246+$C246=0,I246&gt;0)</formula>
    </cfRule>
  </conditionalFormatting>
  <conditionalFormatting sqref="J246">
    <cfRule type="expression" dxfId="509" priority="1715">
      <formula>AND(D246=6,J246=0)</formula>
    </cfRule>
    <cfRule type="expression" dxfId="508" priority="1729">
      <formula>AND($B246+$C246=0,J246&gt;0)</formula>
    </cfRule>
  </conditionalFormatting>
  <conditionalFormatting sqref="K246">
    <cfRule type="expression" dxfId="507" priority="1714">
      <formula>AND(D246=7,K246=0)</formula>
    </cfRule>
    <cfRule type="expression" dxfId="506" priority="1728">
      <formula>AND($B246+$C246=0,K246&gt;0)</formula>
    </cfRule>
  </conditionalFormatting>
  <conditionalFormatting sqref="L246">
    <cfRule type="expression" dxfId="505" priority="1713">
      <formula>AND(D246=8,L246=0)</formula>
    </cfRule>
    <cfRule type="expression" dxfId="504" priority="1727">
      <formula>AND($B246+$C246=0,L246&gt;0)</formula>
    </cfRule>
  </conditionalFormatting>
  <conditionalFormatting sqref="M246">
    <cfRule type="expression" dxfId="503" priority="1712">
      <formula>AND(D246=9,M246=0)</formula>
    </cfRule>
    <cfRule type="expression" dxfId="502" priority="1726">
      <formula>AND($B246+$C246=0,M246&gt;0)</formula>
    </cfRule>
  </conditionalFormatting>
  <conditionalFormatting sqref="N246">
    <cfRule type="expression" dxfId="501" priority="1711">
      <formula>AND(D246=10,N246=0)</formula>
    </cfRule>
    <cfRule type="expression" dxfId="500" priority="1725">
      <formula>AND($B246+$C246=0,N246&gt;0)</formula>
    </cfRule>
  </conditionalFormatting>
  <conditionalFormatting sqref="O246">
    <cfRule type="expression" dxfId="499" priority="1710">
      <formula>AND(D246=11,O246=0)</formula>
    </cfRule>
    <cfRule type="expression" dxfId="498" priority="1724">
      <formula>AND($B246+$C246=0,O246&gt;0)</formula>
    </cfRule>
  </conditionalFormatting>
  <conditionalFormatting sqref="P246">
    <cfRule type="expression" dxfId="497" priority="1709">
      <formula>AND(D246=12,P246=0)</formula>
    </cfRule>
    <cfRule type="expression" dxfId="496" priority="1723">
      <formula>AND($B246+$C246=0,P246&gt;0)</formula>
    </cfRule>
  </conditionalFormatting>
  <conditionalFormatting sqref="E247:P247">
    <cfRule type="expression" dxfId="495" priority="1695">
      <formula>AND(OR($B247&gt;0,$C247&gt;0),SUM($E247:$P247)&lt;&gt;100)</formula>
    </cfRule>
  </conditionalFormatting>
  <conditionalFormatting sqref="D247">
    <cfRule type="expression" dxfId="494" priority="1681">
      <formula>AND(D247=0,SUM(E247:P247)&gt;0)</formula>
    </cfRule>
    <cfRule type="expression" dxfId="493" priority="1694">
      <formula>AND(B247+C247&gt;0,D247=0)</formula>
    </cfRule>
  </conditionalFormatting>
  <conditionalFormatting sqref="E247">
    <cfRule type="expression" dxfId="492" priority="1693">
      <formula>AND(D247=1,E247=0)</formula>
    </cfRule>
    <cfRule type="expression" dxfId="491" priority="1707">
      <formula>AND($B247+$C247=0,E247&gt;0)</formula>
    </cfRule>
  </conditionalFormatting>
  <conditionalFormatting sqref="F247">
    <cfRule type="expression" dxfId="490" priority="1692">
      <formula>AND(D247=2,F247=0)</formula>
    </cfRule>
    <cfRule type="expression" dxfId="489" priority="1706">
      <formula>AND($B247+$C247=0,F247&gt;0)</formula>
    </cfRule>
  </conditionalFormatting>
  <conditionalFormatting sqref="G247">
    <cfRule type="expression" dxfId="488" priority="1691">
      <formula>AND(D247=3,G247=0)</formula>
    </cfRule>
    <cfRule type="expression" dxfId="487" priority="1705">
      <formula>AND($B247+$C247=0,G247&gt;0)</formula>
    </cfRule>
  </conditionalFormatting>
  <conditionalFormatting sqref="H247">
    <cfRule type="expression" dxfId="486" priority="1690">
      <formula>AND(D247=4,H247=0)</formula>
    </cfRule>
    <cfRule type="expression" dxfId="485" priority="1704">
      <formula>AND($B247+$C247=0,H247&gt;0)</formula>
    </cfRule>
  </conditionalFormatting>
  <conditionalFormatting sqref="I247">
    <cfRule type="expression" dxfId="484" priority="1689">
      <formula>AND(D247=5,I247=0)</formula>
    </cfRule>
    <cfRule type="expression" dxfId="483" priority="1703">
      <formula>AND($B247+$C247=0,I247&gt;0)</formula>
    </cfRule>
  </conditionalFormatting>
  <conditionalFormatting sqref="J247">
    <cfRule type="expression" dxfId="482" priority="1688">
      <formula>AND(D247=6,J247=0)</formula>
    </cfRule>
    <cfRule type="expression" dxfId="481" priority="1702">
      <formula>AND($B247+$C247=0,J247&gt;0)</formula>
    </cfRule>
  </conditionalFormatting>
  <conditionalFormatting sqref="K247">
    <cfRule type="expression" dxfId="480" priority="1687">
      <formula>AND(D247=7,K247=0)</formula>
    </cfRule>
    <cfRule type="expression" dxfId="479" priority="1701">
      <formula>AND($B247+$C247=0,K247&gt;0)</formula>
    </cfRule>
  </conditionalFormatting>
  <conditionalFormatting sqref="L247">
    <cfRule type="expression" dxfId="478" priority="1686">
      <formula>AND(D247=8,L247=0)</formula>
    </cfRule>
    <cfRule type="expression" dxfId="477" priority="1700">
      <formula>AND($B247+$C247=0,L247&gt;0)</formula>
    </cfRule>
  </conditionalFormatting>
  <conditionalFormatting sqref="M247">
    <cfRule type="expression" dxfId="476" priority="1685">
      <formula>AND(D247=9,M247=0)</formula>
    </cfRule>
    <cfRule type="expression" dxfId="475" priority="1699">
      <formula>AND($B247+$C247=0,M247&gt;0)</formula>
    </cfRule>
  </conditionalFormatting>
  <conditionalFormatting sqref="N247">
    <cfRule type="expression" dxfId="474" priority="1684">
      <formula>AND(D247=10,N247=0)</formula>
    </cfRule>
    <cfRule type="expression" dxfId="473" priority="1698">
      <formula>AND($B247+$C247=0,N247&gt;0)</formula>
    </cfRule>
  </conditionalFormatting>
  <conditionalFormatting sqref="O247">
    <cfRule type="expression" dxfId="472" priority="1683">
      <formula>AND(D247=11,O247=0)</formula>
    </cfRule>
    <cfRule type="expression" dxfId="471" priority="1697">
      <formula>AND($B247+$C247=0,O247&gt;0)</formula>
    </cfRule>
  </conditionalFormatting>
  <conditionalFormatting sqref="P247">
    <cfRule type="expression" dxfId="470" priority="1682">
      <formula>AND(D247=12,P247=0)</formula>
    </cfRule>
    <cfRule type="expression" dxfId="469" priority="1696">
      <formula>AND($B247+$C247=0,P247&gt;0)</formula>
    </cfRule>
  </conditionalFormatting>
  <conditionalFormatting sqref="E248:P248">
    <cfRule type="expression" dxfId="468" priority="1668">
      <formula>AND(OR($B248&gt;0,$C248&gt;0),SUM($E248:$P248)&lt;&gt;100)</formula>
    </cfRule>
  </conditionalFormatting>
  <conditionalFormatting sqref="D248">
    <cfRule type="expression" dxfId="467" priority="1654">
      <formula>AND(D248=0,SUM(E248:P248)&gt;0)</formula>
    </cfRule>
    <cfRule type="expression" dxfId="466" priority="1667">
      <formula>AND(B248+C248&gt;0,D248=0)</formula>
    </cfRule>
  </conditionalFormatting>
  <conditionalFormatting sqref="E248">
    <cfRule type="expression" dxfId="465" priority="1666">
      <formula>AND(D248=1,E248=0)</formula>
    </cfRule>
    <cfRule type="expression" dxfId="464" priority="1680">
      <formula>AND($B248+$C248=0,E248&gt;0)</formula>
    </cfRule>
  </conditionalFormatting>
  <conditionalFormatting sqref="F248">
    <cfRule type="expression" dxfId="463" priority="1665">
      <formula>AND(D248=2,F248=0)</formula>
    </cfRule>
    <cfRule type="expression" dxfId="462" priority="1679">
      <formula>AND($B248+$C248=0,F248&gt;0)</formula>
    </cfRule>
  </conditionalFormatting>
  <conditionalFormatting sqref="G248">
    <cfRule type="expression" dxfId="461" priority="1664">
      <formula>AND(D248=3,G248=0)</formula>
    </cfRule>
    <cfRule type="expression" dxfId="460" priority="1678">
      <formula>AND($B248+$C248=0,G248&gt;0)</formula>
    </cfRule>
  </conditionalFormatting>
  <conditionalFormatting sqref="H248">
    <cfRule type="expression" dxfId="459" priority="1663">
      <formula>AND(D248=4,H248=0)</formula>
    </cfRule>
    <cfRule type="expression" dxfId="458" priority="1677">
      <formula>AND($B248+$C248=0,H248&gt;0)</formula>
    </cfRule>
  </conditionalFormatting>
  <conditionalFormatting sqref="I248">
    <cfRule type="expression" dxfId="457" priority="1662">
      <formula>AND(D248=5,I248=0)</formula>
    </cfRule>
    <cfRule type="expression" dxfId="456" priority="1676">
      <formula>AND($B248+$C248=0,I248&gt;0)</formula>
    </cfRule>
  </conditionalFormatting>
  <conditionalFormatting sqref="J248">
    <cfRule type="expression" dxfId="455" priority="1661">
      <formula>AND(D248=6,J248=0)</formula>
    </cfRule>
    <cfRule type="expression" dxfId="454" priority="1675">
      <formula>AND($B248+$C248=0,J248&gt;0)</formula>
    </cfRule>
  </conditionalFormatting>
  <conditionalFormatting sqref="K248">
    <cfRule type="expression" dxfId="453" priority="1660">
      <formula>AND(D248=7,K248=0)</formula>
    </cfRule>
    <cfRule type="expression" dxfId="452" priority="1674">
      <formula>AND($B248+$C248=0,K248&gt;0)</formula>
    </cfRule>
  </conditionalFormatting>
  <conditionalFormatting sqref="L248">
    <cfRule type="expression" dxfId="451" priority="1659">
      <formula>AND(D248=8,L248=0)</formula>
    </cfRule>
    <cfRule type="expression" dxfId="450" priority="1673">
      <formula>AND($B248+$C248=0,L248&gt;0)</formula>
    </cfRule>
  </conditionalFormatting>
  <conditionalFormatting sqref="M248">
    <cfRule type="expression" dxfId="449" priority="1658">
      <formula>AND(D248=9,M248=0)</formula>
    </cfRule>
    <cfRule type="expression" dxfId="448" priority="1672">
      <formula>AND($B248+$C248=0,M248&gt;0)</formula>
    </cfRule>
  </conditionalFormatting>
  <conditionalFormatting sqref="N248">
    <cfRule type="expression" dxfId="447" priority="1657">
      <formula>AND(D248=10,N248=0)</formula>
    </cfRule>
    <cfRule type="expression" dxfId="446" priority="1671">
      <formula>AND($B248+$C248=0,N248&gt;0)</formula>
    </cfRule>
  </conditionalFormatting>
  <conditionalFormatting sqref="O248">
    <cfRule type="expression" dxfId="445" priority="1656">
      <formula>AND(D248=11,O248=0)</formula>
    </cfRule>
    <cfRule type="expression" dxfId="444" priority="1670">
      <formula>AND($B248+$C248=0,O248&gt;0)</formula>
    </cfRule>
  </conditionalFormatting>
  <conditionalFormatting sqref="P248">
    <cfRule type="expression" dxfId="443" priority="1655">
      <formula>AND(D248=12,P248=0)</formula>
    </cfRule>
    <cfRule type="expression" dxfId="442" priority="1669">
      <formula>AND($B248+$C248=0,P248&gt;0)</formula>
    </cfRule>
  </conditionalFormatting>
  <conditionalFormatting sqref="E250:P250">
    <cfRule type="expression" dxfId="441" priority="1641">
      <formula>AND(OR($B250&gt;0,$C250&gt;0),SUM($E250:$P250)&lt;&gt;100)</formula>
    </cfRule>
  </conditionalFormatting>
  <conditionalFormatting sqref="D250">
    <cfRule type="expression" dxfId="440" priority="1627">
      <formula>AND(D250=0,SUM(E250:P250)&gt;0)</formula>
    </cfRule>
    <cfRule type="expression" dxfId="439" priority="1640">
      <formula>AND(B250+C250&gt;0,D250=0)</formula>
    </cfRule>
  </conditionalFormatting>
  <conditionalFormatting sqref="E250">
    <cfRule type="expression" dxfId="438" priority="1639">
      <formula>AND(D250=1,E250=0)</formula>
    </cfRule>
    <cfRule type="expression" dxfId="437" priority="1653">
      <formula>AND($B250+$C250=0,E250&gt;0)</formula>
    </cfRule>
  </conditionalFormatting>
  <conditionalFormatting sqref="F250">
    <cfRule type="expression" dxfId="436" priority="1638">
      <formula>AND(D250=2,F250=0)</formula>
    </cfRule>
    <cfRule type="expression" dxfId="435" priority="1652">
      <formula>AND($B250+$C250=0,F250&gt;0)</formula>
    </cfRule>
  </conditionalFormatting>
  <conditionalFormatting sqref="G250">
    <cfRule type="expression" dxfId="434" priority="1637">
      <formula>AND(D250=3,G250=0)</formula>
    </cfRule>
    <cfRule type="expression" dxfId="433" priority="1651">
      <formula>AND($B250+$C250=0,G250&gt;0)</formula>
    </cfRule>
  </conditionalFormatting>
  <conditionalFormatting sqref="H250">
    <cfRule type="expression" dxfId="432" priority="1636">
      <formula>AND(D250=4,H250=0)</formula>
    </cfRule>
    <cfRule type="expression" dxfId="431" priority="1650">
      <formula>AND($B250+$C250=0,H250&gt;0)</formula>
    </cfRule>
  </conditionalFormatting>
  <conditionalFormatting sqref="I250">
    <cfRule type="expression" dxfId="430" priority="1635">
      <formula>AND(D250=5,I250=0)</formula>
    </cfRule>
    <cfRule type="expression" dxfId="429" priority="1649">
      <formula>AND($B250+$C250=0,I250&gt;0)</formula>
    </cfRule>
  </conditionalFormatting>
  <conditionalFormatting sqref="J250">
    <cfRule type="expression" dxfId="428" priority="1634">
      <formula>AND(D250=6,J250=0)</formula>
    </cfRule>
    <cfRule type="expression" dxfId="427" priority="1648">
      <formula>AND($B250+$C250=0,J250&gt;0)</formula>
    </cfRule>
  </conditionalFormatting>
  <conditionalFormatting sqref="K250">
    <cfRule type="expression" dxfId="426" priority="1633">
      <formula>AND(D250=7,K250=0)</formula>
    </cfRule>
    <cfRule type="expression" dxfId="425" priority="1647">
      <formula>AND($B250+$C250=0,K250&gt;0)</formula>
    </cfRule>
  </conditionalFormatting>
  <conditionalFormatting sqref="L250">
    <cfRule type="expression" dxfId="424" priority="1632">
      <formula>AND(D250=8,L250=0)</formula>
    </cfRule>
    <cfRule type="expression" dxfId="423" priority="1646">
      <formula>AND($B250+$C250=0,L250&gt;0)</formula>
    </cfRule>
  </conditionalFormatting>
  <conditionalFormatting sqref="M250">
    <cfRule type="expression" dxfId="422" priority="1631">
      <formula>AND(D250=9,M250=0)</formula>
    </cfRule>
    <cfRule type="expression" dxfId="421" priority="1645">
      <formula>AND($B250+$C250=0,M250&gt;0)</formula>
    </cfRule>
  </conditionalFormatting>
  <conditionalFormatting sqref="N250">
    <cfRule type="expression" dxfId="420" priority="1630">
      <formula>AND(D250=10,N250=0)</formula>
    </cfRule>
    <cfRule type="expression" dxfId="419" priority="1644">
      <formula>AND($B250+$C250=0,N250&gt;0)</formula>
    </cfRule>
  </conditionalFormatting>
  <conditionalFormatting sqref="O250">
    <cfRule type="expression" dxfId="418" priority="1629">
      <formula>AND(D250=11,O250=0)</formula>
    </cfRule>
    <cfRule type="expression" dxfId="417" priority="1643">
      <formula>AND($B250+$C250=0,O250&gt;0)</formula>
    </cfRule>
  </conditionalFormatting>
  <conditionalFormatting sqref="P250">
    <cfRule type="expression" dxfId="416" priority="1628">
      <formula>AND(D250=12,P250=0)</formula>
    </cfRule>
    <cfRule type="expression" dxfId="415" priority="1642">
      <formula>AND($B250+$C250=0,P250&gt;0)</formula>
    </cfRule>
  </conditionalFormatting>
  <conditionalFormatting sqref="E251:P251">
    <cfRule type="expression" dxfId="414" priority="1614">
      <formula>AND(OR($B251&gt;0,$C251&gt;0),SUM($E251:$P251)&lt;&gt;100)</formula>
    </cfRule>
  </conditionalFormatting>
  <conditionalFormatting sqref="D251">
    <cfRule type="expression" dxfId="413" priority="1600">
      <formula>AND(D251=0,SUM(E251:P251)&gt;0)</formula>
    </cfRule>
    <cfRule type="expression" dxfId="412" priority="1613">
      <formula>AND(B251+C251&gt;0,D251=0)</formula>
    </cfRule>
  </conditionalFormatting>
  <conditionalFormatting sqref="E251">
    <cfRule type="expression" dxfId="411" priority="1612">
      <formula>AND(D251=1,E251=0)</formula>
    </cfRule>
    <cfRule type="expression" dxfId="410" priority="1626">
      <formula>AND($B251+$C251=0,E251&gt;0)</formula>
    </cfRule>
  </conditionalFormatting>
  <conditionalFormatting sqref="F251">
    <cfRule type="expression" dxfId="409" priority="1611">
      <formula>AND(D251=2,F251=0)</formula>
    </cfRule>
    <cfRule type="expression" dxfId="408" priority="1625">
      <formula>AND($B251+$C251=0,F251&gt;0)</formula>
    </cfRule>
  </conditionalFormatting>
  <conditionalFormatting sqref="G251">
    <cfRule type="expression" dxfId="407" priority="1610">
      <formula>AND(D251=3,G251=0)</formula>
    </cfRule>
    <cfRule type="expression" dxfId="406" priority="1624">
      <formula>AND($B251+$C251=0,G251&gt;0)</formula>
    </cfRule>
  </conditionalFormatting>
  <conditionalFormatting sqref="H251">
    <cfRule type="expression" dxfId="405" priority="1609">
      <formula>AND(D251=4,H251=0)</formula>
    </cfRule>
    <cfRule type="expression" dxfId="404" priority="1623">
      <formula>AND($B251+$C251=0,H251&gt;0)</formula>
    </cfRule>
  </conditionalFormatting>
  <conditionalFormatting sqref="I251">
    <cfRule type="expression" dxfId="403" priority="1608">
      <formula>AND(D251=5,I251=0)</formula>
    </cfRule>
    <cfRule type="expression" dxfId="402" priority="1622">
      <formula>AND($B251+$C251=0,I251&gt;0)</formula>
    </cfRule>
  </conditionalFormatting>
  <conditionalFormatting sqref="J251">
    <cfRule type="expression" dxfId="401" priority="1607">
      <formula>AND(D251=6,J251=0)</formula>
    </cfRule>
    <cfRule type="expression" dxfId="400" priority="1621">
      <formula>AND($B251+$C251=0,J251&gt;0)</formula>
    </cfRule>
  </conditionalFormatting>
  <conditionalFormatting sqref="K251">
    <cfRule type="expression" dxfId="399" priority="1606">
      <formula>AND(D251=7,K251=0)</formula>
    </cfRule>
    <cfRule type="expression" dxfId="398" priority="1620">
      <formula>AND($B251+$C251=0,K251&gt;0)</formula>
    </cfRule>
  </conditionalFormatting>
  <conditionalFormatting sqref="L251">
    <cfRule type="expression" dxfId="397" priority="1605">
      <formula>AND(D251=8,L251=0)</formula>
    </cfRule>
    <cfRule type="expression" dxfId="396" priority="1619">
      <formula>AND($B251+$C251=0,L251&gt;0)</formula>
    </cfRule>
  </conditionalFormatting>
  <conditionalFormatting sqref="M251">
    <cfRule type="expression" dxfId="395" priority="1604">
      <formula>AND(D251=9,M251=0)</formula>
    </cfRule>
    <cfRule type="expression" dxfId="394" priority="1618">
      <formula>AND($B251+$C251=0,M251&gt;0)</formula>
    </cfRule>
  </conditionalFormatting>
  <conditionalFormatting sqref="N251">
    <cfRule type="expression" dxfId="393" priority="1603">
      <formula>AND(D251=10,N251=0)</formula>
    </cfRule>
    <cfRule type="expression" dxfId="392" priority="1617">
      <formula>AND($B251+$C251=0,N251&gt;0)</formula>
    </cfRule>
  </conditionalFormatting>
  <conditionalFormatting sqref="O251">
    <cfRule type="expression" dxfId="391" priority="1602">
      <formula>AND(D251=11,O251=0)</formula>
    </cfRule>
    <cfRule type="expression" dxfId="390" priority="1616">
      <formula>AND($B251+$C251=0,O251&gt;0)</formula>
    </cfRule>
  </conditionalFormatting>
  <conditionalFormatting sqref="P251">
    <cfRule type="expression" dxfId="389" priority="1601">
      <formula>AND(D251=12,P251=0)</formula>
    </cfRule>
    <cfRule type="expression" dxfId="388" priority="1615">
      <formula>AND($B251+$C251=0,P251&gt;0)</formula>
    </cfRule>
  </conditionalFormatting>
  <conditionalFormatting sqref="E252:P252">
    <cfRule type="expression" dxfId="387" priority="1587">
      <formula>AND(OR($B252&gt;0,$C252&gt;0),SUM($E252:$P252)&lt;&gt;100)</formula>
    </cfRule>
  </conditionalFormatting>
  <conditionalFormatting sqref="D252">
    <cfRule type="expression" dxfId="386" priority="1573">
      <formula>AND(D252=0,SUM(E252:P252)&gt;0)</formula>
    </cfRule>
    <cfRule type="expression" dxfId="385" priority="1586">
      <formula>AND(B252+C252&gt;0,D252=0)</formula>
    </cfRule>
  </conditionalFormatting>
  <conditionalFormatting sqref="E252">
    <cfRule type="expression" dxfId="384" priority="1585">
      <formula>AND(D252=1,E252=0)</formula>
    </cfRule>
    <cfRule type="expression" dxfId="383" priority="1599">
      <formula>AND($B252+$C252=0,E252&gt;0)</formula>
    </cfRule>
  </conditionalFormatting>
  <conditionalFormatting sqref="F252">
    <cfRule type="expression" dxfId="382" priority="1584">
      <formula>AND(D252=2,F252=0)</formula>
    </cfRule>
    <cfRule type="expression" dxfId="381" priority="1598">
      <formula>AND($B252+$C252=0,F252&gt;0)</formula>
    </cfRule>
  </conditionalFormatting>
  <conditionalFormatting sqref="G252">
    <cfRule type="expression" dxfId="380" priority="1583">
      <formula>AND(D252=3,G252=0)</formula>
    </cfRule>
    <cfRule type="expression" dxfId="379" priority="1597">
      <formula>AND($B252+$C252=0,G252&gt;0)</formula>
    </cfRule>
  </conditionalFormatting>
  <conditionalFormatting sqref="H252">
    <cfRule type="expression" dxfId="378" priority="1582">
      <formula>AND(D252=4,H252=0)</formula>
    </cfRule>
    <cfRule type="expression" dxfId="377" priority="1596">
      <formula>AND($B252+$C252=0,H252&gt;0)</formula>
    </cfRule>
  </conditionalFormatting>
  <conditionalFormatting sqref="I252">
    <cfRule type="expression" dxfId="376" priority="1581">
      <formula>AND(D252=5,I252=0)</formula>
    </cfRule>
    <cfRule type="expression" dxfId="375" priority="1595">
      <formula>AND($B252+$C252=0,I252&gt;0)</formula>
    </cfRule>
  </conditionalFormatting>
  <conditionalFormatting sqref="J252">
    <cfRule type="expression" dxfId="374" priority="1580">
      <formula>AND(D252=6,J252=0)</formula>
    </cfRule>
    <cfRule type="expression" dxfId="373" priority="1594">
      <formula>AND($B252+$C252=0,J252&gt;0)</formula>
    </cfRule>
  </conditionalFormatting>
  <conditionalFormatting sqref="K252">
    <cfRule type="expression" dxfId="372" priority="1579">
      <formula>AND(D252=7,K252=0)</formula>
    </cfRule>
    <cfRule type="expression" dxfId="371" priority="1593">
      <formula>AND($B252+$C252=0,K252&gt;0)</formula>
    </cfRule>
  </conditionalFormatting>
  <conditionalFormatting sqref="L252">
    <cfRule type="expression" dxfId="370" priority="1578">
      <formula>AND(D252=8,L252=0)</formula>
    </cfRule>
    <cfRule type="expression" dxfId="369" priority="1592">
      <formula>AND($B252+$C252=0,L252&gt;0)</formula>
    </cfRule>
  </conditionalFormatting>
  <conditionalFormatting sqref="M252">
    <cfRule type="expression" dxfId="368" priority="1577">
      <formula>AND(D252=9,M252=0)</formula>
    </cfRule>
    <cfRule type="expression" dxfId="367" priority="1591">
      <formula>AND($B252+$C252=0,M252&gt;0)</formula>
    </cfRule>
  </conditionalFormatting>
  <conditionalFormatting sqref="N252">
    <cfRule type="expression" dxfId="366" priority="1576">
      <formula>AND(D252=10,N252=0)</formula>
    </cfRule>
    <cfRule type="expression" dxfId="365" priority="1590">
      <formula>AND($B252+$C252=0,N252&gt;0)</formula>
    </cfRule>
  </conditionalFormatting>
  <conditionalFormatting sqref="O252">
    <cfRule type="expression" dxfId="364" priority="1575">
      <formula>AND(D252=11,O252=0)</formula>
    </cfRule>
    <cfRule type="expression" dxfId="363" priority="1589">
      <formula>AND($B252+$C252=0,O252&gt;0)</formula>
    </cfRule>
  </conditionalFormatting>
  <conditionalFormatting sqref="P252">
    <cfRule type="expression" dxfId="362" priority="1574">
      <formula>AND(D252=12,P252=0)</formula>
    </cfRule>
    <cfRule type="expression" dxfId="361" priority="1588">
      <formula>AND($B252+$C252=0,P252&gt;0)</formula>
    </cfRule>
  </conditionalFormatting>
  <conditionalFormatting sqref="E254:P254">
    <cfRule type="expression" dxfId="360" priority="1560">
      <formula>AND(OR($B254&gt;0,$C254&gt;0),SUM($E254:$P254)&lt;&gt;100)</formula>
    </cfRule>
  </conditionalFormatting>
  <conditionalFormatting sqref="D254">
    <cfRule type="expression" dxfId="359" priority="1546">
      <formula>AND(D254=0,SUM(E254:P254)&gt;0)</formula>
    </cfRule>
    <cfRule type="expression" dxfId="358" priority="1559">
      <formula>AND(B254+C254&gt;0,D254=0)</formula>
    </cfRule>
  </conditionalFormatting>
  <conditionalFormatting sqref="E254">
    <cfRule type="expression" dxfId="357" priority="1558">
      <formula>AND(D254=1,E254=0)</formula>
    </cfRule>
    <cfRule type="expression" dxfId="356" priority="1572">
      <formula>AND($B254+$C254=0,E254&gt;0)</formula>
    </cfRule>
  </conditionalFormatting>
  <conditionalFormatting sqref="F254">
    <cfRule type="expression" dxfId="355" priority="1557">
      <formula>AND(D254=2,F254=0)</formula>
    </cfRule>
    <cfRule type="expression" dxfId="354" priority="1571">
      <formula>AND($B254+$C254=0,F254&gt;0)</formula>
    </cfRule>
  </conditionalFormatting>
  <conditionalFormatting sqref="G254">
    <cfRule type="expression" dxfId="353" priority="1556">
      <formula>AND(D254=3,G254=0)</formula>
    </cfRule>
    <cfRule type="expression" dxfId="352" priority="1570">
      <formula>AND($B254+$C254=0,G254&gt;0)</formula>
    </cfRule>
  </conditionalFormatting>
  <conditionalFormatting sqref="H254">
    <cfRule type="expression" dxfId="351" priority="1555">
      <formula>AND(D254=4,H254=0)</formula>
    </cfRule>
    <cfRule type="expression" dxfId="350" priority="1569">
      <formula>AND($B254+$C254=0,H254&gt;0)</formula>
    </cfRule>
  </conditionalFormatting>
  <conditionalFormatting sqref="I254">
    <cfRule type="expression" dxfId="349" priority="1554">
      <formula>AND(D254=5,I254=0)</formula>
    </cfRule>
    <cfRule type="expression" dxfId="348" priority="1568">
      <formula>AND($B254+$C254=0,I254&gt;0)</formula>
    </cfRule>
  </conditionalFormatting>
  <conditionalFormatting sqref="J254">
    <cfRule type="expression" dxfId="347" priority="1553">
      <formula>AND(D254=6,J254=0)</formula>
    </cfRule>
    <cfRule type="expression" dxfId="346" priority="1567">
      <formula>AND($B254+$C254=0,J254&gt;0)</formula>
    </cfRule>
  </conditionalFormatting>
  <conditionalFormatting sqref="K254">
    <cfRule type="expression" dxfId="345" priority="1552">
      <formula>AND(D254=7,K254=0)</formula>
    </cfRule>
    <cfRule type="expression" dxfId="344" priority="1566">
      <formula>AND($B254+$C254=0,K254&gt;0)</formula>
    </cfRule>
  </conditionalFormatting>
  <conditionalFormatting sqref="L254">
    <cfRule type="expression" dxfId="343" priority="1551">
      <formula>AND(D254=8,L254=0)</formula>
    </cfRule>
    <cfRule type="expression" dxfId="342" priority="1565">
      <formula>AND($B254+$C254=0,L254&gt;0)</formula>
    </cfRule>
  </conditionalFormatting>
  <conditionalFormatting sqref="M254">
    <cfRule type="expression" dxfId="341" priority="1550">
      <formula>AND(D254=9,M254=0)</formula>
    </cfRule>
    <cfRule type="expression" dxfId="340" priority="1564">
      <formula>AND($B254+$C254=0,M254&gt;0)</formula>
    </cfRule>
  </conditionalFormatting>
  <conditionalFormatting sqref="N254">
    <cfRule type="expression" dxfId="339" priority="1549">
      <formula>AND(D254=10,N254=0)</formula>
    </cfRule>
    <cfRule type="expression" dxfId="338" priority="1563">
      <formula>AND($B254+$C254=0,N254&gt;0)</formula>
    </cfRule>
  </conditionalFormatting>
  <conditionalFormatting sqref="O254">
    <cfRule type="expression" dxfId="337" priority="1548">
      <formula>AND(D254=11,O254=0)</formula>
    </cfRule>
    <cfRule type="expression" dxfId="336" priority="1562">
      <formula>AND($B254+$C254=0,O254&gt;0)</formula>
    </cfRule>
  </conditionalFormatting>
  <conditionalFormatting sqref="P254">
    <cfRule type="expression" dxfId="335" priority="1547">
      <formula>AND(D254=12,P254=0)</formula>
    </cfRule>
    <cfRule type="expression" dxfId="334" priority="1561">
      <formula>AND($B254+$C254=0,P254&gt;0)</formula>
    </cfRule>
  </conditionalFormatting>
  <conditionalFormatting sqref="E255:P255">
    <cfRule type="expression" dxfId="333" priority="1533">
      <formula>AND(OR($B255&gt;0,$C255&gt;0),SUM($E255:$P255)&lt;&gt;100)</formula>
    </cfRule>
  </conditionalFormatting>
  <conditionalFormatting sqref="D255">
    <cfRule type="expression" dxfId="332" priority="1519">
      <formula>AND(D255=0,SUM(E255:P255)&gt;0)</formula>
    </cfRule>
    <cfRule type="expression" dxfId="331" priority="1532">
      <formula>AND(B255+C255&gt;0,D255=0)</formula>
    </cfRule>
  </conditionalFormatting>
  <conditionalFormatting sqref="E255">
    <cfRule type="expression" dxfId="330" priority="1531">
      <formula>AND(D255=1,E255=0)</formula>
    </cfRule>
    <cfRule type="expression" dxfId="329" priority="1545">
      <formula>AND($B255+$C255=0,E255&gt;0)</formula>
    </cfRule>
  </conditionalFormatting>
  <conditionalFormatting sqref="F255">
    <cfRule type="expression" dxfId="328" priority="1530">
      <formula>AND(D255=2,F255=0)</formula>
    </cfRule>
    <cfRule type="expression" dxfId="327" priority="1544">
      <formula>AND($B255+$C255=0,F255&gt;0)</formula>
    </cfRule>
  </conditionalFormatting>
  <conditionalFormatting sqref="G255">
    <cfRule type="expression" dxfId="326" priority="1529">
      <formula>AND(D255=3,G255=0)</formula>
    </cfRule>
    <cfRule type="expression" dxfId="325" priority="1543">
      <formula>AND($B255+$C255=0,G255&gt;0)</formula>
    </cfRule>
  </conditionalFormatting>
  <conditionalFormatting sqref="H255">
    <cfRule type="expression" dxfId="324" priority="1528">
      <formula>AND(D255=4,H255=0)</formula>
    </cfRule>
    <cfRule type="expression" dxfId="323" priority="1542">
      <formula>AND($B255+$C255=0,H255&gt;0)</formula>
    </cfRule>
  </conditionalFormatting>
  <conditionalFormatting sqref="I255">
    <cfRule type="expression" dxfId="322" priority="1527">
      <formula>AND(D255=5,I255=0)</formula>
    </cfRule>
    <cfRule type="expression" dxfId="321" priority="1541">
      <formula>AND($B255+$C255=0,I255&gt;0)</formula>
    </cfRule>
  </conditionalFormatting>
  <conditionalFormatting sqref="J255">
    <cfRule type="expression" dxfId="320" priority="1526">
      <formula>AND(D255=6,J255=0)</formula>
    </cfRule>
    <cfRule type="expression" dxfId="319" priority="1540">
      <formula>AND($B255+$C255=0,J255&gt;0)</formula>
    </cfRule>
  </conditionalFormatting>
  <conditionalFormatting sqref="K255">
    <cfRule type="expression" dxfId="318" priority="1525">
      <formula>AND(D255=7,K255=0)</formula>
    </cfRule>
    <cfRule type="expression" dxfId="317" priority="1539">
      <formula>AND($B255+$C255=0,K255&gt;0)</formula>
    </cfRule>
  </conditionalFormatting>
  <conditionalFormatting sqref="L255">
    <cfRule type="expression" dxfId="316" priority="1524">
      <formula>AND(D255=8,L255=0)</formula>
    </cfRule>
    <cfRule type="expression" dxfId="315" priority="1538">
      <formula>AND($B255+$C255=0,L255&gt;0)</formula>
    </cfRule>
  </conditionalFormatting>
  <conditionalFormatting sqref="M255">
    <cfRule type="expression" dxfId="314" priority="1523">
      <formula>AND(D255=9,M255=0)</formula>
    </cfRule>
    <cfRule type="expression" dxfId="313" priority="1537">
      <formula>AND($B255+$C255=0,M255&gt;0)</formula>
    </cfRule>
  </conditionalFormatting>
  <conditionalFormatting sqref="N255">
    <cfRule type="expression" dxfId="312" priority="1522">
      <formula>AND(D255=10,N255=0)</formula>
    </cfRule>
    <cfRule type="expression" dxfId="311" priority="1536">
      <formula>AND($B255+$C255=0,N255&gt;0)</formula>
    </cfRule>
  </conditionalFormatting>
  <conditionalFormatting sqref="O255">
    <cfRule type="expression" dxfId="310" priority="1521">
      <formula>AND(D255=11,O255=0)</formula>
    </cfRule>
    <cfRule type="expression" dxfId="309" priority="1535">
      <formula>AND($B255+$C255=0,O255&gt;0)</formula>
    </cfRule>
  </conditionalFormatting>
  <conditionalFormatting sqref="P255">
    <cfRule type="expression" dxfId="308" priority="1520">
      <formula>AND(D255=12,P255=0)</formula>
    </cfRule>
    <cfRule type="expression" dxfId="307" priority="1534">
      <formula>AND($B255+$C255=0,P255&gt;0)</formula>
    </cfRule>
  </conditionalFormatting>
  <conditionalFormatting sqref="E256:P256">
    <cfRule type="expression" dxfId="306" priority="1506">
      <formula>AND(OR($B256&gt;0,$C256&gt;0),SUM($E256:$P256)&lt;&gt;100)</formula>
    </cfRule>
  </conditionalFormatting>
  <conditionalFormatting sqref="D256">
    <cfRule type="expression" dxfId="305" priority="1492">
      <formula>AND(D256=0,SUM(E256:P256)&gt;0)</formula>
    </cfRule>
    <cfRule type="expression" dxfId="304" priority="1505">
      <formula>AND(B256+C256&gt;0,D256=0)</formula>
    </cfRule>
  </conditionalFormatting>
  <conditionalFormatting sqref="E256">
    <cfRule type="expression" dxfId="303" priority="1504">
      <formula>AND(D256=1,E256=0)</formula>
    </cfRule>
    <cfRule type="expression" dxfId="302" priority="1518">
      <formula>AND($B256+$C256=0,E256&gt;0)</formula>
    </cfRule>
  </conditionalFormatting>
  <conditionalFormatting sqref="F256">
    <cfRule type="expression" dxfId="301" priority="1503">
      <formula>AND(D256=2,F256=0)</formula>
    </cfRule>
    <cfRule type="expression" dxfId="300" priority="1517">
      <formula>AND($B256+$C256=0,F256&gt;0)</formula>
    </cfRule>
  </conditionalFormatting>
  <conditionalFormatting sqref="G256">
    <cfRule type="expression" dxfId="299" priority="1502">
      <formula>AND(D256=3,G256=0)</formula>
    </cfRule>
    <cfRule type="expression" dxfId="298" priority="1516">
      <formula>AND($B256+$C256=0,G256&gt;0)</formula>
    </cfRule>
  </conditionalFormatting>
  <conditionalFormatting sqref="H256">
    <cfRule type="expression" dxfId="297" priority="1501">
      <formula>AND(D256=4,H256=0)</formula>
    </cfRule>
    <cfRule type="expression" dxfId="296" priority="1515">
      <formula>AND($B256+$C256=0,H256&gt;0)</formula>
    </cfRule>
  </conditionalFormatting>
  <conditionalFormatting sqref="I256">
    <cfRule type="expression" dxfId="295" priority="1500">
      <formula>AND(D256=5,I256=0)</formula>
    </cfRule>
    <cfRule type="expression" dxfId="294" priority="1514">
      <formula>AND($B256+$C256=0,I256&gt;0)</formula>
    </cfRule>
  </conditionalFormatting>
  <conditionalFormatting sqref="J256">
    <cfRule type="expression" dxfId="293" priority="1499">
      <formula>AND(D256=6,J256=0)</formula>
    </cfRule>
    <cfRule type="expression" dxfId="292" priority="1513">
      <formula>AND($B256+$C256=0,J256&gt;0)</formula>
    </cfRule>
  </conditionalFormatting>
  <conditionalFormatting sqref="K256">
    <cfRule type="expression" dxfId="291" priority="1498">
      <formula>AND(D256=7,K256=0)</formula>
    </cfRule>
    <cfRule type="expression" dxfId="290" priority="1512">
      <formula>AND($B256+$C256=0,K256&gt;0)</formula>
    </cfRule>
  </conditionalFormatting>
  <conditionalFormatting sqref="L256">
    <cfRule type="expression" dxfId="289" priority="1497">
      <formula>AND(D256=8,L256=0)</formula>
    </cfRule>
    <cfRule type="expression" dxfId="288" priority="1511">
      <formula>AND($B256+$C256=0,L256&gt;0)</formula>
    </cfRule>
  </conditionalFormatting>
  <conditionalFormatting sqref="M256">
    <cfRule type="expression" dxfId="287" priority="1496">
      <formula>AND(D256=9,M256=0)</formula>
    </cfRule>
    <cfRule type="expression" dxfId="286" priority="1510">
      <formula>AND($B256+$C256=0,M256&gt;0)</formula>
    </cfRule>
  </conditionalFormatting>
  <conditionalFormatting sqref="N256">
    <cfRule type="expression" dxfId="285" priority="1495">
      <formula>AND(D256=10,N256=0)</formula>
    </cfRule>
    <cfRule type="expression" dxfId="284" priority="1509">
      <formula>AND($B256+$C256=0,N256&gt;0)</formula>
    </cfRule>
  </conditionalFormatting>
  <conditionalFormatting sqref="O256">
    <cfRule type="expression" dxfId="283" priority="1494">
      <formula>AND(D256=11,O256=0)</formula>
    </cfRule>
    <cfRule type="expression" dxfId="282" priority="1508">
      <formula>AND($B256+$C256=0,O256&gt;0)</formula>
    </cfRule>
  </conditionalFormatting>
  <conditionalFormatting sqref="P256">
    <cfRule type="expression" dxfId="281" priority="1493">
      <formula>AND(D256=12,P256=0)</formula>
    </cfRule>
    <cfRule type="expression" dxfId="280" priority="1507">
      <formula>AND($B256+$C256=0,P256&gt;0)</formula>
    </cfRule>
  </conditionalFormatting>
  <conditionalFormatting sqref="C13">
    <cfRule type="expression" dxfId="279" priority="1476">
      <formula>AND(B13+C13=0,D13&gt;0)</formula>
    </cfRule>
    <cfRule type="expression" dxfId="278" priority="1478">
      <formula>AND(B11+B12&gt;0,B13+C13=0)</formula>
    </cfRule>
    <cfRule type="expression" dxfId="277" priority="1481">
      <formula>AND(C11&gt;0,AND(B13=0,C13=0))</formula>
    </cfRule>
    <cfRule type="expression" dxfId="276" priority="1482">
      <formula>AND(B13&gt;0,(OR(0.7*B13&gt;C13,C13&gt;1.3*B13)))</formula>
    </cfRule>
    <cfRule type="expression" dxfId="275" priority="1485">
      <formula>AND(C12&gt;0,C13&gt;C12)</formula>
    </cfRule>
    <cfRule type="expression" dxfId="274" priority="1487">
      <formula>AND(B13=0,B12&gt;0,AND(C13&gt;B12,C13&gt;C12))</formula>
    </cfRule>
  </conditionalFormatting>
  <conditionalFormatting sqref="E13:P13">
    <cfRule type="expression" dxfId="273" priority="1393">
      <formula>AND(OR($B13&gt;0,$C13&gt;0),SUM($E13:$P13)&lt;&gt;100)</formula>
    </cfRule>
  </conditionalFormatting>
  <conditionalFormatting sqref="D13">
    <cfRule type="expression" dxfId="272" priority="1379">
      <formula>AND(D13=0,SUM(E13:P13)&gt;0)</formula>
    </cfRule>
    <cfRule type="expression" dxfId="271" priority="1392">
      <formula>AND(B13+C13&gt;0,D13=0)</formula>
    </cfRule>
  </conditionalFormatting>
  <conditionalFormatting sqref="E13">
    <cfRule type="expression" dxfId="270" priority="1391">
      <formula>AND(D13=1,E13=0)</formula>
    </cfRule>
    <cfRule type="expression" dxfId="269" priority="1405">
      <formula>AND($B13+$C13=0,E13&gt;0)</formula>
    </cfRule>
  </conditionalFormatting>
  <conditionalFormatting sqref="F13">
    <cfRule type="expression" dxfId="268" priority="1390">
      <formula>AND(D13=2,F13=0)</formula>
    </cfRule>
    <cfRule type="expression" dxfId="267" priority="1404">
      <formula>AND($B13+$C13=0,F13&gt;0)</formula>
    </cfRule>
  </conditionalFormatting>
  <conditionalFormatting sqref="G13">
    <cfRule type="expression" dxfId="266" priority="1389">
      <formula>AND(D13=3,G13=0)</formula>
    </cfRule>
    <cfRule type="expression" dxfId="265" priority="1403">
      <formula>AND($B13+$C13=0,G13&gt;0)</formula>
    </cfRule>
  </conditionalFormatting>
  <conditionalFormatting sqref="H13">
    <cfRule type="expression" dxfId="264" priority="1388">
      <formula>AND(D13=4,H13=0)</formula>
    </cfRule>
    <cfRule type="expression" dxfId="263" priority="1402">
      <formula>AND($B13+$C13=0,H13&gt;0)</formula>
    </cfRule>
  </conditionalFormatting>
  <conditionalFormatting sqref="I13">
    <cfRule type="expression" dxfId="262" priority="1387">
      <formula>AND(D13=5,I13=0)</formula>
    </cfRule>
    <cfRule type="expression" dxfId="261" priority="1401">
      <formula>AND($B13+$C13=0,I13&gt;0)</formula>
    </cfRule>
  </conditionalFormatting>
  <conditionalFormatting sqref="J13">
    <cfRule type="expression" dxfId="260" priority="1386">
      <formula>AND(D13=6,J13=0)</formula>
    </cfRule>
    <cfRule type="expression" dxfId="259" priority="1400">
      <formula>AND($B13+$C13=0,J13&gt;0)</formula>
    </cfRule>
  </conditionalFormatting>
  <conditionalFormatting sqref="K13">
    <cfRule type="expression" dxfId="258" priority="1385">
      <formula>AND(D13=7,K13=0)</formula>
    </cfRule>
    <cfRule type="expression" dxfId="257" priority="1399">
      <formula>AND($B13+$C13=0,K13&gt;0)</formula>
    </cfRule>
  </conditionalFormatting>
  <conditionalFormatting sqref="L13">
    <cfRule type="expression" dxfId="256" priority="1384">
      <formula>AND(D13=8,L13=0)</formula>
    </cfRule>
    <cfRule type="expression" dxfId="255" priority="1398">
      <formula>AND($B13+$C13=0,L13&gt;0)</formula>
    </cfRule>
  </conditionalFormatting>
  <conditionalFormatting sqref="M13">
    <cfRule type="expression" dxfId="254" priority="1383">
      <formula>AND(D13=9,M13=0)</formula>
    </cfRule>
    <cfRule type="expression" dxfId="253" priority="1397">
      <formula>AND($B13+$C13=0,M13&gt;0)</formula>
    </cfRule>
  </conditionalFormatting>
  <conditionalFormatting sqref="N13">
    <cfRule type="expression" dxfId="252" priority="1382">
      <formula>AND(D13=10,N13=0)</formula>
    </cfRule>
    <cfRule type="expression" dxfId="251" priority="1396">
      <formula>AND($B13+$C13=0,N13&gt;0)</formula>
    </cfRule>
  </conditionalFormatting>
  <conditionalFormatting sqref="O13">
    <cfRule type="expression" dxfId="250" priority="1381">
      <formula>AND(D13=11,O13=0)</formula>
    </cfRule>
    <cfRule type="expression" dxfId="249" priority="1395">
      <formula>AND($B13+$C13=0,O13&gt;0)</formula>
    </cfRule>
  </conditionalFormatting>
  <conditionalFormatting sqref="P13">
    <cfRule type="expression" dxfId="248" priority="1380">
      <formula>AND(D13=12,P13=0)</formula>
    </cfRule>
    <cfRule type="expression" dxfId="247" priority="1394">
      <formula>AND($B13+$C13=0,P13&gt;0)</formula>
    </cfRule>
  </conditionalFormatting>
  <conditionalFormatting sqref="E67:P67">
    <cfRule type="expression" dxfId="246" priority="808">
      <formula>AND(OR($B67&gt;0,$C67&gt;0),SUM($E67:$P67)&lt;&gt;100)</formula>
    </cfRule>
  </conditionalFormatting>
  <conditionalFormatting sqref="D67">
    <cfRule type="expression" dxfId="245" priority="794">
      <formula>AND(D67=0,SUM(E67:P67)&gt;0)</formula>
    </cfRule>
    <cfRule type="expression" dxfId="244" priority="807">
      <formula>AND(B67+C67&gt;0,D67=0)</formula>
    </cfRule>
  </conditionalFormatting>
  <conditionalFormatting sqref="E67">
    <cfRule type="expression" dxfId="243" priority="806">
      <formula>AND(D67=1,E67=0)</formula>
    </cfRule>
    <cfRule type="expression" dxfId="242" priority="820">
      <formula>AND($B67+$C67=0,E67&gt;0)</formula>
    </cfRule>
  </conditionalFormatting>
  <conditionalFormatting sqref="F67">
    <cfRule type="expression" dxfId="241" priority="805">
      <formula>AND(D67=2,F67=0)</formula>
    </cfRule>
    <cfRule type="expression" dxfId="240" priority="819">
      <formula>AND($B67+$C67=0,F67&gt;0)</formula>
    </cfRule>
  </conditionalFormatting>
  <conditionalFormatting sqref="G67">
    <cfRule type="expression" dxfId="239" priority="804">
      <formula>AND(D67=3,G67=0)</formula>
    </cfRule>
    <cfRule type="expression" dxfId="238" priority="818">
      <formula>AND($B67+$C67=0,G67&gt;0)</formula>
    </cfRule>
  </conditionalFormatting>
  <conditionalFormatting sqref="H67">
    <cfRule type="expression" dxfId="237" priority="803">
      <formula>AND(D67=4,H67=0)</formula>
    </cfRule>
    <cfRule type="expression" dxfId="236" priority="817">
      <formula>AND($B67+$C67=0,H67&gt;0)</formula>
    </cfRule>
  </conditionalFormatting>
  <conditionalFormatting sqref="I67">
    <cfRule type="expression" dxfId="235" priority="802">
      <formula>AND(D67=5,I67=0)</formula>
    </cfRule>
    <cfRule type="expression" dxfId="234" priority="816">
      <formula>AND($B67+$C67=0,I67&gt;0)</formula>
    </cfRule>
  </conditionalFormatting>
  <conditionalFormatting sqref="J67">
    <cfRule type="expression" dxfId="233" priority="801">
      <formula>AND(D67=6,J67=0)</formula>
    </cfRule>
    <cfRule type="expression" dxfId="232" priority="815">
      <formula>AND($B67+$C67=0,J67&gt;0)</formula>
    </cfRule>
  </conditionalFormatting>
  <conditionalFormatting sqref="K67">
    <cfRule type="expression" dxfId="231" priority="800">
      <formula>AND(D67=7,K67=0)</formula>
    </cfRule>
    <cfRule type="expression" dxfId="230" priority="814">
      <formula>AND($B67+$C67=0,K67&gt;0)</formula>
    </cfRule>
  </conditionalFormatting>
  <conditionalFormatting sqref="L67">
    <cfRule type="expression" dxfId="229" priority="799">
      <formula>AND(D67=8,L67=0)</formula>
    </cfRule>
    <cfRule type="expression" dxfId="228" priority="813">
      <formula>AND($B67+$C67=0,L67&gt;0)</formula>
    </cfRule>
  </conditionalFormatting>
  <conditionalFormatting sqref="M67">
    <cfRule type="expression" dxfId="227" priority="798">
      <formula>AND(D67=9,M67=0)</formula>
    </cfRule>
    <cfRule type="expression" dxfId="226" priority="812">
      <formula>AND($B67+$C67=0,M67&gt;0)</formula>
    </cfRule>
  </conditionalFormatting>
  <conditionalFormatting sqref="N67">
    <cfRule type="expression" dxfId="225" priority="797">
      <formula>AND(D67=10,N67=0)</formula>
    </cfRule>
    <cfRule type="expression" dxfId="224" priority="811">
      <formula>AND($B67+$C67=0,N67&gt;0)</formula>
    </cfRule>
  </conditionalFormatting>
  <conditionalFormatting sqref="O67">
    <cfRule type="expression" dxfId="223" priority="796">
      <formula>AND(D67=11,O67=0)</formula>
    </cfRule>
    <cfRule type="expression" dxfId="222" priority="810">
      <formula>AND($B67+$C67=0,O67&gt;0)</formula>
    </cfRule>
  </conditionalFormatting>
  <conditionalFormatting sqref="P67">
    <cfRule type="expression" dxfId="221" priority="795">
      <formula>AND(D67=12,P67=0)</formula>
    </cfRule>
    <cfRule type="expression" dxfId="220" priority="809">
      <formula>AND($B67+$C67=0,P67&gt;0)</formula>
    </cfRule>
  </conditionalFormatting>
  <conditionalFormatting sqref="E10:P10">
    <cfRule type="expression" dxfId="219" priority="695">
      <formula>AND(OR($B10&gt;0,$C10&gt;0),SUM($E10:$P10)&lt;&gt;100)</formula>
    </cfRule>
  </conditionalFormatting>
  <conditionalFormatting sqref="C10">
    <cfRule type="expression" dxfId="218" priority="687">
      <formula>AND(B10+C10=0,D10&gt;0)</formula>
    </cfRule>
    <cfRule type="expression" dxfId="217" priority="691">
      <formula>AND(B11+B12&gt;0,B10+C10=0)</formula>
    </cfRule>
    <cfRule type="expression" dxfId="216" priority="710" stopIfTrue="1">
      <formula>AND(OR(C11+B11&gt;0,C12+B12&gt;0),C10+B10=0)</formula>
    </cfRule>
    <cfRule type="expression" dxfId="215" priority="711" stopIfTrue="1">
      <formula>AND(B10&gt;0,(OR(0.7*B10&gt;C10,C10&gt;1.3*B10)))</formula>
    </cfRule>
  </conditionalFormatting>
  <conditionalFormatting sqref="C11">
    <cfRule type="expression" dxfId="214" priority="684">
      <formula>AND(C12=0,B11=0,C11&lt;B12)</formula>
    </cfRule>
    <cfRule type="expression" dxfId="213" priority="686">
      <formula>AND(B11+C11=0,D11&gt;0)</formula>
    </cfRule>
    <cfRule type="expression" dxfId="212" priority="690">
      <formula>AND(B10+B12&gt;0,B11+C11=0)</formula>
    </cfRule>
    <cfRule type="expression" dxfId="211" priority="693">
      <formula>AND(C12+B12&gt;0,C11+B11=0)</formula>
    </cfRule>
    <cfRule type="expression" dxfId="210" priority="708">
      <formula>AND(C10&gt;0,AND(B11=0,C11=0))</formula>
    </cfRule>
    <cfRule type="expression" dxfId="209" priority="709">
      <formula>AND(B11&gt;0,(OR(0.7*B11&gt;C11,C11&gt;1.3*B11)))</formula>
    </cfRule>
  </conditionalFormatting>
  <conditionalFormatting sqref="C12">
    <cfRule type="expression" dxfId="208" priority="683">
      <formula>AND(B12+C12=0,D12&gt;0)</formula>
    </cfRule>
    <cfRule type="expression" dxfId="207" priority="685">
      <formula>AND(B10+B11&gt;0,B12+C12=0)</formula>
    </cfRule>
    <cfRule type="expression" dxfId="206" priority="688">
      <formula>AND(C10&gt;0,AND(B12=0,C12=0))</formula>
    </cfRule>
    <cfRule type="expression" dxfId="205" priority="689">
      <formula>AND(B12&gt;0,(OR(0.7*B12&gt;C12,C12&gt;1.3*B12)))</formula>
    </cfRule>
    <cfRule type="expression" dxfId="204" priority="692">
      <formula>AND(C11&gt;0,C12&gt;C11)</formula>
    </cfRule>
    <cfRule type="expression" dxfId="203" priority="707">
      <formula>AND(B12=0,B11&gt;0,AND(C12&gt;B11,C12&gt;C11))</formula>
    </cfRule>
  </conditionalFormatting>
  <conditionalFormatting sqref="D10">
    <cfRule type="expression" dxfId="202" priority="670">
      <formula>AND(D10=0,SUM(E10:P10)&gt;0)</formula>
    </cfRule>
    <cfRule type="expression" dxfId="201" priority="694">
      <formula>AND(B10+C10&gt;0,D10=0)</formula>
    </cfRule>
  </conditionalFormatting>
  <conditionalFormatting sqref="E10">
    <cfRule type="expression" dxfId="200" priority="682">
      <formula>AND(D10=1,E10=0)</formula>
    </cfRule>
    <cfRule type="expression" dxfId="199" priority="712">
      <formula>AND($B10+$C10=0,E10&gt;0)</formula>
    </cfRule>
  </conditionalFormatting>
  <conditionalFormatting sqref="F10">
    <cfRule type="expression" dxfId="198" priority="681">
      <formula>AND(D10=2,F10=0)</formula>
    </cfRule>
    <cfRule type="expression" dxfId="197" priority="706">
      <formula>AND($B10+$C10=0,F10&gt;0)</formula>
    </cfRule>
  </conditionalFormatting>
  <conditionalFormatting sqref="G10">
    <cfRule type="expression" dxfId="196" priority="680">
      <formula>AND(D10=3,G10=0)</formula>
    </cfRule>
    <cfRule type="expression" dxfId="195" priority="705">
      <formula>AND($B10+$C10=0,G10&gt;0)</formula>
    </cfRule>
  </conditionalFormatting>
  <conditionalFormatting sqref="H10">
    <cfRule type="expression" dxfId="194" priority="679">
      <formula>AND(D10=4,H10=0)</formula>
    </cfRule>
    <cfRule type="expression" dxfId="193" priority="704">
      <formula>AND($B10+$C10=0,H10&gt;0)</formula>
    </cfRule>
  </conditionalFormatting>
  <conditionalFormatting sqref="I10">
    <cfRule type="expression" dxfId="192" priority="678">
      <formula>AND(D10=5,I10=0)</formula>
    </cfRule>
    <cfRule type="expression" dxfId="191" priority="703">
      <formula>AND($B10+$C10=0,I10&gt;0)</formula>
    </cfRule>
  </conditionalFormatting>
  <conditionalFormatting sqref="J10">
    <cfRule type="expression" dxfId="190" priority="677">
      <formula>AND(D10=6,J10=0)</formula>
    </cfRule>
    <cfRule type="expression" dxfId="189" priority="702">
      <formula>AND($B10+$C10=0,J10&gt;0)</formula>
    </cfRule>
  </conditionalFormatting>
  <conditionalFormatting sqref="K10">
    <cfRule type="expression" dxfId="188" priority="676">
      <formula>AND(D10=7,K10=0)</formula>
    </cfRule>
    <cfRule type="expression" dxfId="187" priority="701">
      <formula>AND($B10+$C10=0,K10&gt;0)</formula>
    </cfRule>
  </conditionalFormatting>
  <conditionalFormatting sqref="L10">
    <cfRule type="expression" dxfId="186" priority="675">
      <formula>AND(D10=8,L10=0)</formula>
    </cfRule>
    <cfRule type="expression" dxfId="185" priority="700">
      <formula>AND($B10+$C10=0,L10&gt;0)</formula>
    </cfRule>
  </conditionalFormatting>
  <conditionalFormatting sqref="M10">
    <cfRule type="expression" dxfId="184" priority="674">
      <formula>AND(D10=9,M10=0)</formula>
    </cfRule>
    <cfRule type="expression" dxfId="183" priority="699">
      <formula>AND($B10+$C10=0,M10&gt;0)</formula>
    </cfRule>
  </conditionalFormatting>
  <conditionalFormatting sqref="N10">
    <cfRule type="expression" dxfId="182" priority="673">
      <formula>AND(D10=10,N10=0)</formula>
    </cfRule>
    <cfRule type="expression" dxfId="181" priority="698">
      <formula>AND($B10+$C10=0,N10&gt;0)</formula>
    </cfRule>
  </conditionalFormatting>
  <conditionalFormatting sqref="O10">
    <cfRule type="expression" dxfId="180" priority="672">
      <formula>AND(D10=11,O10=0)</formula>
    </cfRule>
    <cfRule type="expression" dxfId="179" priority="697">
      <formula>AND($B10+$C10=0,O10&gt;0)</formula>
    </cfRule>
  </conditionalFormatting>
  <conditionalFormatting sqref="P10">
    <cfRule type="expression" dxfId="178" priority="671">
      <formula>AND(D10=12,P10=0)</formula>
    </cfRule>
    <cfRule type="expression" dxfId="177" priority="696">
      <formula>AND($B10+$C10=0,P10&gt;0)</formula>
    </cfRule>
  </conditionalFormatting>
  <conditionalFormatting sqref="E11:P11">
    <cfRule type="expression" dxfId="176" priority="657">
      <formula>AND(OR($B11&gt;0,$C11&gt;0),SUM($E11:$P11)&lt;&gt;100)</formula>
    </cfRule>
  </conditionalFormatting>
  <conditionalFormatting sqref="D11">
    <cfRule type="expression" dxfId="175" priority="643">
      <formula>AND(D11=0,SUM(E11:P11)&gt;0)</formula>
    </cfRule>
    <cfRule type="expression" dxfId="174" priority="656">
      <formula>AND(B11+C11&gt;0,D11=0)</formula>
    </cfRule>
  </conditionalFormatting>
  <conditionalFormatting sqref="E11">
    <cfRule type="expression" dxfId="173" priority="655">
      <formula>AND(D11=1,E11=0)</formula>
    </cfRule>
    <cfRule type="expression" dxfId="172" priority="669">
      <formula>AND($B11+$C11=0,E11&gt;0)</formula>
    </cfRule>
  </conditionalFormatting>
  <conditionalFormatting sqref="F11">
    <cfRule type="expression" dxfId="171" priority="654">
      <formula>AND(D11=2,F11=0)</formula>
    </cfRule>
    <cfRule type="expression" dxfId="170" priority="668">
      <formula>AND($B11+$C11=0,F11&gt;0)</formula>
    </cfRule>
  </conditionalFormatting>
  <conditionalFormatting sqref="G11">
    <cfRule type="expression" dxfId="169" priority="653">
      <formula>AND(D11=3,G11=0)</formula>
    </cfRule>
    <cfRule type="expression" dxfId="168" priority="667">
      <formula>AND($B11+$C11=0,G11&gt;0)</formula>
    </cfRule>
  </conditionalFormatting>
  <conditionalFormatting sqref="H11">
    <cfRule type="expression" dxfId="167" priority="652">
      <formula>AND(D11=4,H11=0)</formula>
    </cfRule>
    <cfRule type="expression" dxfId="166" priority="666">
      <formula>AND($B11+$C11=0,H11&gt;0)</formula>
    </cfRule>
  </conditionalFormatting>
  <conditionalFormatting sqref="I11">
    <cfRule type="expression" dxfId="165" priority="651">
      <formula>AND(D11=5,I11=0)</formula>
    </cfRule>
    <cfRule type="expression" dxfId="164" priority="665">
      <formula>AND($B11+$C11=0,I11&gt;0)</formula>
    </cfRule>
  </conditionalFormatting>
  <conditionalFormatting sqref="J11">
    <cfRule type="expression" dxfId="163" priority="650">
      <formula>AND(D11=6,J11=0)</formula>
    </cfRule>
    <cfRule type="expression" dxfId="162" priority="664">
      <formula>AND($B11+$C11=0,J11&gt;0)</formula>
    </cfRule>
  </conditionalFormatting>
  <conditionalFormatting sqref="K11">
    <cfRule type="expression" dxfId="161" priority="649">
      <formula>AND(D11=7,K11=0)</formula>
    </cfRule>
    <cfRule type="expression" dxfId="160" priority="663">
      <formula>AND($B11+$C11=0,K11&gt;0)</formula>
    </cfRule>
  </conditionalFormatting>
  <conditionalFormatting sqref="L11">
    <cfRule type="expression" dxfId="159" priority="648">
      <formula>AND(D11=8,L11=0)</formula>
    </cfRule>
    <cfRule type="expression" dxfId="158" priority="662">
      <formula>AND($B11+$C11=0,L11&gt;0)</formula>
    </cfRule>
  </conditionalFormatting>
  <conditionalFormatting sqref="M11">
    <cfRule type="expression" dxfId="157" priority="647">
      <formula>AND(D11=9,M11=0)</formula>
    </cfRule>
    <cfRule type="expression" dxfId="156" priority="661">
      <formula>AND($B11+$C11=0,M11&gt;0)</formula>
    </cfRule>
  </conditionalFormatting>
  <conditionalFormatting sqref="N11">
    <cfRule type="expression" dxfId="155" priority="646">
      <formula>AND(D11=10,N11=0)</formula>
    </cfRule>
    <cfRule type="expression" dxfId="154" priority="660">
      <formula>AND($B11+$C11=0,N11&gt;0)</formula>
    </cfRule>
  </conditionalFormatting>
  <conditionalFormatting sqref="O11">
    <cfRule type="expression" dxfId="153" priority="645">
      <formula>AND(D11=11,O11=0)</formula>
    </cfRule>
    <cfRule type="expression" dxfId="152" priority="659">
      <formula>AND($B11+$C11=0,O11&gt;0)</formula>
    </cfRule>
  </conditionalFormatting>
  <conditionalFormatting sqref="P11">
    <cfRule type="expression" dxfId="151" priority="644">
      <formula>AND(D11=12,P11=0)</formula>
    </cfRule>
    <cfRule type="expression" dxfId="150" priority="658">
      <formula>AND($B11+$C11=0,P11&gt;0)</formula>
    </cfRule>
  </conditionalFormatting>
  <conditionalFormatting sqref="E12:P12">
    <cfRule type="expression" dxfId="149" priority="630">
      <formula>AND(OR($B12&gt;0,$C12&gt;0),SUM($E12:$P12)&lt;&gt;100)</formula>
    </cfRule>
  </conditionalFormatting>
  <conditionalFormatting sqref="D12">
    <cfRule type="expression" dxfId="148" priority="616">
      <formula>AND(D12=0,SUM(E12:P12)&gt;0)</formula>
    </cfRule>
    <cfRule type="expression" dxfId="147" priority="629">
      <formula>AND(B12+C12&gt;0,D12=0)</formula>
    </cfRule>
  </conditionalFormatting>
  <conditionalFormatting sqref="E12">
    <cfRule type="expression" dxfId="146" priority="628">
      <formula>AND(D12=1,E12=0)</formula>
    </cfRule>
    <cfRule type="expression" dxfId="145" priority="642">
      <formula>AND($B12+$C12=0,E12&gt;0)</formula>
    </cfRule>
  </conditionalFormatting>
  <conditionalFormatting sqref="F12">
    <cfRule type="expression" dxfId="144" priority="627">
      <formula>AND(D12=2,F12=0)</formula>
    </cfRule>
    <cfRule type="expression" dxfId="143" priority="641">
      <formula>AND($B12+$C12=0,F12&gt;0)</formula>
    </cfRule>
  </conditionalFormatting>
  <conditionalFormatting sqref="G12">
    <cfRule type="expression" dxfId="142" priority="626">
      <formula>AND(D12=3,G12=0)</formula>
    </cfRule>
    <cfRule type="expression" dxfId="141" priority="640">
      <formula>AND($B12+$C12=0,G12&gt;0)</formula>
    </cfRule>
  </conditionalFormatting>
  <conditionalFormatting sqref="H12">
    <cfRule type="expression" dxfId="140" priority="625">
      <formula>AND(D12=4,H12=0)</formula>
    </cfRule>
    <cfRule type="expression" dxfId="139" priority="639">
      <formula>AND($B12+$C12=0,H12&gt;0)</formula>
    </cfRule>
  </conditionalFormatting>
  <conditionalFormatting sqref="I12">
    <cfRule type="expression" dxfId="138" priority="624">
      <formula>AND(D12=5,I12=0)</formula>
    </cfRule>
    <cfRule type="expression" dxfId="137" priority="638">
      <formula>AND($B12+$C12=0,I12&gt;0)</formula>
    </cfRule>
  </conditionalFormatting>
  <conditionalFormatting sqref="J12">
    <cfRule type="expression" dxfId="136" priority="623">
      <formula>AND(D12=6,J12=0)</formula>
    </cfRule>
    <cfRule type="expression" dxfId="135" priority="637">
      <formula>AND($B12+$C12=0,J12&gt;0)</formula>
    </cfRule>
  </conditionalFormatting>
  <conditionalFormatting sqref="K12">
    <cfRule type="expression" dxfId="134" priority="622">
      <formula>AND(D12=7,K12=0)</formula>
    </cfRule>
    <cfRule type="expression" dxfId="133" priority="636">
      <formula>AND($B12+$C12=0,K12&gt;0)</formula>
    </cfRule>
  </conditionalFormatting>
  <conditionalFormatting sqref="L12">
    <cfRule type="expression" dxfId="132" priority="621">
      <formula>AND(D12=8,L12=0)</formula>
    </cfRule>
    <cfRule type="expression" dxfId="131" priority="635">
      <formula>AND($B12+$C12=0,L12&gt;0)</formula>
    </cfRule>
  </conditionalFormatting>
  <conditionalFormatting sqref="M12">
    <cfRule type="expression" dxfId="130" priority="620">
      <formula>AND(D12=9,M12=0)</formula>
    </cfRule>
    <cfRule type="expression" dxfId="129" priority="634">
      <formula>AND($B12+$C12=0,M12&gt;0)</formula>
    </cfRule>
  </conditionalFormatting>
  <conditionalFormatting sqref="N12">
    <cfRule type="expression" dxfId="128" priority="619">
      <formula>AND(D12=10,N12=0)</formula>
    </cfRule>
    <cfRule type="expression" dxfId="127" priority="633">
      <formula>AND($B12+$C12=0,N12&gt;0)</formula>
    </cfRule>
  </conditionalFormatting>
  <conditionalFormatting sqref="O12">
    <cfRule type="expression" dxfId="126" priority="618">
      <formula>AND(D12=11,O12=0)</formula>
    </cfRule>
    <cfRule type="expression" dxfId="125" priority="632">
      <formula>AND($B12+$C12=0,O12&gt;0)</formula>
    </cfRule>
  </conditionalFormatting>
  <conditionalFormatting sqref="P12">
    <cfRule type="expression" dxfId="124" priority="617">
      <formula>AND(D12=12,P12=0)</formula>
    </cfRule>
    <cfRule type="expression" dxfId="123" priority="631">
      <formula>AND($B12+$C12=0,P12&gt;0)</formula>
    </cfRule>
  </conditionalFormatting>
  <conditionalFormatting sqref="E15:P15">
    <cfRule type="expression" dxfId="122" priority="598">
      <formula>AND(OR($B15&gt;0,$C15&gt;0),SUM($E15:$P15)&lt;&gt;100)</formula>
    </cfRule>
  </conditionalFormatting>
  <conditionalFormatting sqref="C15">
    <cfRule type="expression" dxfId="121" priority="590">
      <formula>AND(B15+C15=0,D15&gt;0)</formula>
    </cfRule>
    <cfRule type="expression" dxfId="120" priority="594">
      <formula>AND(B16+B17&gt;0,B15+C15=0)</formula>
    </cfRule>
    <cfRule type="expression" dxfId="119" priority="613" stopIfTrue="1">
      <formula>AND(OR(C16+B16&gt;0,C17+B17&gt;0),C15+B15=0)</formula>
    </cfRule>
    <cfRule type="expression" dxfId="118" priority="614" stopIfTrue="1">
      <formula>AND(B15&gt;0,(OR(0.7*B15&gt;C15,C15&gt;1.3*B15)))</formula>
    </cfRule>
  </conditionalFormatting>
  <conditionalFormatting sqref="C16">
    <cfRule type="expression" dxfId="117" priority="587">
      <formula>AND(C17=0,B16=0,C16&lt;B17)</formula>
    </cfRule>
    <cfRule type="expression" dxfId="116" priority="589">
      <formula>AND(B16+C16=0,D16&gt;0)</formula>
    </cfRule>
    <cfRule type="expression" dxfId="115" priority="593">
      <formula>AND(B15+B17&gt;0,B16+C16=0)</formula>
    </cfRule>
    <cfRule type="expression" dxfId="114" priority="596">
      <formula>AND(C17+B17&gt;0,C16+B16=0)</formula>
    </cfRule>
    <cfRule type="expression" dxfId="113" priority="611">
      <formula>AND(C15&gt;0,AND(B16=0,C16=0))</formula>
    </cfRule>
    <cfRule type="expression" dxfId="112" priority="612">
      <formula>AND(B16&gt;0,(OR(0.7*B16&gt;C16,C16&gt;1.3*B16)))</formula>
    </cfRule>
  </conditionalFormatting>
  <conditionalFormatting sqref="C17">
    <cfRule type="expression" dxfId="111" priority="586">
      <formula>AND(B17+C17=0,D17&gt;0)</formula>
    </cfRule>
    <cfRule type="expression" dxfId="110" priority="588">
      <formula>AND(B15+B16&gt;0,B17+C17=0)</formula>
    </cfRule>
    <cfRule type="expression" dxfId="109" priority="591">
      <formula>AND(C15&gt;0,AND(B17=0,C17=0))</formula>
    </cfRule>
    <cfRule type="expression" dxfId="108" priority="592">
      <formula>AND(B17&gt;0,(OR(0.7*B17&gt;C17,C17&gt;1.3*B17)))</formula>
    </cfRule>
    <cfRule type="expression" dxfId="107" priority="595">
      <formula>AND(C16&gt;0,C17&gt;C16)</formula>
    </cfRule>
    <cfRule type="expression" dxfId="106" priority="610">
      <formula>AND(B17=0,B16&gt;0,AND(C17&gt;B16,C17&gt;C16))</formula>
    </cfRule>
  </conditionalFormatting>
  <conditionalFormatting sqref="D15">
    <cfRule type="expression" dxfId="105" priority="573">
      <formula>AND(D15=0,SUM(E15:P15)&gt;0)</formula>
    </cfRule>
    <cfRule type="expression" dxfId="104" priority="597">
      <formula>AND(B15+C15&gt;0,D15=0)</formula>
    </cfRule>
  </conditionalFormatting>
  <conditionalFormatting sqref="E15">
    <cfRule type="expression" dxfId="103" priority="585">
      <formula>AND(D15=1,E15=0)</formula>
    </cfRule>
    <cfRule type="expression" dxfId="102" priority="615">
      <formula>AND($B15+$C15=0,E15&gt;0)</formula>
    </cfRule>
  </conditionalFormatting>
  <conditionalFormatting sqref="F15">
    <cfRule type="expression" dxfId="101" priority="584">
      <formula>AND(D15=2,F15=0)</formula>
    </cfRule>
    <cfRule type="expression" dxfId="100" priority="609">
      <formula>AND($B15+$C15=0,F15&gt;0)</formula>
    </cfRule>
  </conditionalFormatting>
  <conditionalFormatting sqref="G15">
    <cfRule type="expression" dxfId="99" priority="583">
      <formula>AND(D15=3,G15=0)</formula>
    </cfRule>
    <cfRule type="expression" dxfId="98" priority="608">
      <formula>AND($B15+$C15=0,G15&gt;0)</formula>
    </cfRule>
  </conditionalFormatting>
  <conditionalFormatting sqref="H15">
    <cfRule type="expression" dxfId="97" priority="582">
      <formula>AND(D15=4,H15=0)</formula>
    </cfRule>
    <cfRule type="expression" dxfId="96" priority="607">
      <formula>AND($B15+$C15=0,H15&gt;0)</formula>
    </cfRule>
  </conditionalFormatting>
  <conditionalFormatting sqref="I15">
    <cfRule type="expression" dxfId="95" priority="581">
      <formula>AND(D15=5,I15=0)</formula>
    </cfRule>
    <cfRule type="expression" dxfId="94" priority="606">
      <formula>AND($B15+$C15=0,I15&gt;0)</formula>
    </cfRule>
  </conditionalFormatting>
  <conditionalFormatting sqref="J15">
    <cfRule type="expression" dxfId="93" priority="580">
      <formula>AND(D15=6,J15=0)</formula>
    </cfRule>
    <cfRule type="expression" dxfId="92" priority="605">
      <formula>AND($B15+$C15=0,J15&gt;0)</formula>
    </cfRule>
  </conditionalFormatting>
  <conditionalFormatting sqref="K15">
    <cfRule type="expression" dxfId="91" priority="579">
      <formula>AND(D15=7,K15=0)</formula>
    </cfRule>
    <cfRule type="expression" dxfId="90" priority="604">
      <formula>AND($B15+$C15=0,K15&gt;0)</formula>
    </cfRule>
  </conditionalFormatting>
  <conditionalFormatting sqref="L15">
    <cfRule type="expression" dxfId="89" priority="578">
      <formula>AND(D15=8,L15=0)</formula>
    </cfRule>
    <cfRule type="expression" dxfId="88" priority="603">
      <formula>AND($B15+$C15=0,L15&gt;0)</formula>
    </cfRule>
  </conditionalFormatting>
  <conditionalFormatting sqref="M15">
    <cfRule type="expression" dxfId="87" priority="577">
      <formula>AND(D15=9,M15=0)</formula>
    </cfRule>
    <cfRule type="expression" dxfId="86" priority="602">
      <formula>AND($B15+$C15=0,M15&gt;0)</formula>
    </cfRule>
  </conditionalFormatting>
  <conditionalFormatting sqref="N15">
    <cfRule type="expression" dxfId="85" priority="576">
      <formula>AND(D15=10,N15=0)</formula>
    </cfRule>
    <cfRule type="expression" dxfId="84" priority="601">
      <formula>AND($B15+$C15=0,N15&gt;0)</formula>
    </cfRule>
  </conditionalFormatting>
  <conditionalFormatting sqref="O15">
    <cfRule type="expression" dxfId="83" priority="575">
      <formula>AND(D15=11,O15=0)</formula>
    </cfRule>
    <cfRule type="expression" dxfId="82" priority="600">
      <formula>AND($B15+$C15=0,O15&gt;0)</formula>
    </cfRule>
  </conditionalFormatting>
  <conditionalFormatting sqref="P15">
    <cfRule type="expression" dxfId="81" priority="574">
      <formula>AND(D15=12,P15=0)</formula>
    </cfRule>
    <cfRule type="expression" dxfId="80" priority="599">
      <formula>AND($B15+$C15=0,P15&gt;0)</formula>
    </cfRule>
  </conditionalFormatting>
  <conditionalFormatting sqref="E16:P16">
    <cfRule type="expression" dxfId="79" priority="560">
      <formula>AND(OR($B16&gt;0,$C16&gt;0),SUM($E16:$P16)&lt;&gt;100)</formula>
    </cfRule>
  </conditionalFormatting>
  <conditionalFormatting sqref="D16">
    <cfRule type="expression" dxfId="78" priority="546">
      <formula>AND(D16=0,SUM(E16:P16)&gt;0)</formula>
    </cfRule>
    <cfRule type="expression" dxfId="77" priority="559">
      <formula>AND(B16+C16&gt;0,D16=0)</formula>
    </cfRule>
  </conditionalFormatting>
  <conditionalFormatting sqref="E16">
    <cfRule type="expression" dxfId="76" priority="558">
      <formula>AND(D16=1,E16=0)</formula>
    </cfRule>
    <cfRule type="expression" dxfId="75" priority="572">
      <formula>AND($B16+$C16=0,E16&gt;0)</formula>
    </cfRule>
  </conditionalFormatting>
  <conditionalFormatting sqref="F16">
    <cfRule type="expression" dxfId="74" priority="557">
      <formula>AND(D16=2,F16=0)</formula>
    </cfRule>
    <cfRule type="expression" dxfId="73" priority="571">
      <formula>AND($B16+$C16=0,F16&gt;0)</formula>
    </cfRule>
  </conditionalFormatting>
  <conditionalFormatting sqref="G16">
    <cfRule type="expression" dxfId="72" priority="556">
      <formula>AND(D16=3,G16=0)</formula>
    </cfRule>
    <cfRule type="expression" dxfId="71" priority="570">
      <formula>AND($B16+$C16=0,G16&gt;0)</formula>
    </cfRule>
  </conditionalFormatting>
  <conditionalFormatting sqref="H16">
    <cfRule type="expression" dxfId="70" priority="555">
      <formula>AND(D16=4,H16=0)</formula>
    </cfRule>
    <cfRule type="expression" dxfId="69" priority="569">
      <formula>AND($B16+$C16=0,H16&gt;0)</formula>
    </cfRule>
  </conditionalFormatting>
  <conditionalFormatting sqref="I16">
    <cfRule type="expression" dxfId="68" priority="554">
      <formula>AND(D16=5,I16=0)</formula>
    </cfRule>
    <cfRule type="expression" dxfId="67" priority="568">
      <formula>AND($B16+$C16=0,I16&gt;0)</formula>
    </cfRule>
  </conditionalFormatting>
  <conditionalFormatting sqref="J16">
    <cfRule type="expression" dxfId="66" priority="553">
      <formula>AND(D16=6,J16=0)</formula>
    </cfRule>
    <cfRule type="expression" dxfId="65" priority="567">
      <formula>AND($B16+$C16=0,J16&gt;0)</formula>
    </cfRule>
  </conditionalFormatting>
  <conditionalFormatting sqref="K16">
    <cfRule type="expression" dxfId="64" priority="552">
      <formula>AND(D16=7,K16=0)</formula>
    </cfRule>
    <cfRule type="expression" dxfId="63" priority="566">
      <formula>AND($B16+$C16=0,K16&gt;0)</formula>
    </cfRule>
  </conditionalFormatting>
  <conditionalFormatting sqref="L16">
    <cfRule type="expression" dxfId="62" priority="551">
      <formula>AND(D16=8,L16=0)</formula>
    </cfRule>
    <cfRule type="expression" dxfId="61" priority="565">
      <formula>AND($B16+$C16=0,L16&gt;0)</formula>
    </cfRule>
  </conditionalFormatting>
  <conditionalFormatting sqref="M16">
    <cfRule type="expression" dxfId="60" priority="550">
      <formula>AND(D16=9,M16=0)</formula>
    </cfRule>
    <cfRule type="expression" dxfId="59" priority="564">
      <formula>AND($B16+$C16=0,M16&gt;0)</formula>
    </cfRule>
  </conditionalFormatting>
  <conditionalFormatting sqref="N16">
    <cfRule type="expression" dxfId="58" priority="549">
      <formula>AND(D16=10,N16=0)</formula>
    </cfRule>
    <cfRule type="expression" dxfId="57" priority="563">
      <formula>AND($B16+$C16=0,N16&gt;0)</formula>
    </cfRule>
  </conditionalFormatting>
  <conditionalFormatting sqref="O16">
    <cfRule type="expression" dxfId="56" priority="548">
      <formula>AND(D16=11,O16=0)</formula>
    </cfRule>
    <cfRule type="expression" dxfId="55" priority="562">
      <formula>AND($B16+$C16=0,O16&gt;0)</formula>
    </cfRule>
  </conditionalFormatting>
  <conditionalFormatting sqref="P16">
    <cfRule type="expression" dxfId="54" priority="547">
      <formula>AND(D16=12,P16=0)</formula>
    </cfRule>
    <cfRule type="expression" dxfId="53" priority="561">
      <formula>AND($B16+$C16=0,P16&gt;0)</formula>
    </cfRule>
  </conditionalFormatting>
  <conditionalFormatting sqref="E17:P17">
    <cfRule type="expression" dxfId="52" priority="533">
      <formula>AND(OR($B17&gt;0,$C17&gt;0),SUM($E17:$P17)&lt;&gt;100)</formula>
    </cfRule>
  </conditionalFormatting>
  <conditionalFormatting sqref="D17">
    <cfRule type="expression" dxfId="51" priority="519">
      <formula>AND(D17=0,SUM(E17:P17)&gt;0)</formula>
    </cfRule>
    <cfRule type="expression" dxfId="50" priority="532">
      <formula>AND(B17+C17&gt;0,D17=0)</formula>
    </cfRule>
  </conditionalFormatting>
  <conditionalFormatting sqref="E17">
    <cfRule type="expression" dxfId="49" priority="531">
      <formula>AND(D17=1,E17=0)</formula>
    </cfRule>
    <cfRule type="expression" dxfId="48" priority="545">
      <formula>AND($B17+$C17=0,E17&gt;0)</formula>
    </cfRule>
  </conditionalFormatting>
  <conditionalFormatting sqref="F17">
    <cfRule type="expression" dxfId="47" priority="530">
      <formula>AND(D17=2,F17=0)</formula>
    </cfRule>
    <cfRule type="expression" dxfId="46" priority="544">
      <formula>AND($B17+$C17=0,F17&gt;0)</formula>
    </cfRule>
  </conditionalFormatting>
  <conditionalFormatting sqref="G17">
    <cfRule type="expression" dxfId="45" priority="529">
      <formula>AND(D17=3,G17=0)</formula>
    </cfRule>
    <cfRule type="expression" dxfId="44" priority="543">
      <formula>AND($B17+$C17=0,G17&gt;0)</formula>
    </cfRule>
  </conditionalFormatting>
  <conditionalFormatting sqref="H17">
    <cfRule type="expression" dxfId="43" priority="528">
      <formula>AND(D17=4,H17=0)</formula>
    </cfRule>
    <cfRule type="expression" dxfId="42" priority="542">
      <formula>AND($B17+$C17=0,H17&gt;0)</formula>
    </cfRule>
  </conditionalFormatting>
  <conditionalFormatting sqref="I17">
    <cfRule type="expression" dxfId="41" priority="527">
      <formula>AND(D17=5,I17=0)</formula>
    </cfRule>
    <cfRule type="expression" dxfId="40" priority="541">
      <formula>AND($B17+$C17=0,I17&gt;0)</formula>
    </cfRule>
  </conditionalFormatting>
  <conditionalFormatting sqref="J17">
    <cfRule type="expression" dxfId="39" priority="526">
      <formula>AND(D17=6,J17=0)</formula>
    </cfRule>
    <cfRule type="expression" dxfId="38" priority="540">
      <formula>AND($B17+$C17=0,J17&gt;0)</formula>
    </cfRule>
  </conditionalFormatting>
  <conditionalFormatting sqref="K17">
    <cfRule type="expression" dxfId="37" priority="525">
      <formula>AND(D17=7,K17=0)</formula>
    </cfRule>
    <cfRule type="expression" dxfId="36" priority="539">
      <formula>AND($B17+$C17=0,K17&gt;0)</formula>
    </cfRule>
  </conditionalFormatting>
  <conditionalFormatting sqref="L17">
    <cfRule type="expression" dxfId="35" priority="524">
      <formula>AND(D17=8,L17=0)</formula>
    </cfRule>
    <cfRule type="expression" dxfId="34" priority="538">
      <formula>AND($B17+$C17=0,L17&gt;0)</formula>
    </cfRule>
  </conditionalFormatting>
  <conditionalFormatting sqref="M17">
    <cfRule type="expression" dxfId="33" priority="523">
      <formula>AND(D17=9,M17=0)</formula>
    </cfRule>
    <cfRule type="expression" dxfId="32" priority="537">
      <formula>AND($B17+$C17=0,M17&gt;0)</formula>
    </cfRule>
  </conditionalFormatting>
  <conditionalFormatting sqref="N17">
    <cfRule type="expression" dxfId="31" priority="522">
      <formula>AND(D17=10,N17=0)</formula>
    </cfRule>
    <cfRule type="expression" dxfId="30" priority="536">
      <formula>AND($B17+$C17=0,N17&gt;0)</formula>
    </cfRule>
  </conditionalFormatting>
  <conditionalFormatting sqref="O17">
    <cfRule type="expression" dxfId="29" priority="521">
      <formula>AND(D17=11,O17=0)</formula>
    </cfRule>
    <cfRule type="expression" dxfId="28" priority="535">
      <formula>AND($B17+$C17=0,O17&gt;0)</formula>
    </cfRule>
  </conditionalFormatting>
  <conditionalFormatting sqref="P17">
    <cfRule type="expression" dxfId="27" priority="520">
      <formula>AND(D17=12,P17=0)</formula>
    </cfRule>
    <cfRule type="expression" dxfId="26" priority="534">
      <formula>AND($B17+$C17=0,P17&gt;0)</formula>
    </cfRule>
  </conditionalFormatting>
  <conditionalFormatting sqref="C38">
    <cfRule type="expression" dxfId="25" priority="6343">
      <formula>AND(B38+C38=0,D38&gt;0)</formula>
    </cfRule>
    <cfRule type="expression" dxfId="24" priority="6344">
      <formula>AND(B39+B42&gt;0,B38+C38=0)</formula>
    </cfRule>
    <cfRule type="expression" dxfId="23" priority="6345" stopIfTrue="1">
      <formula>AND(OR(C39+B39&gt;0,C42+B42&gt;0),C38+B38=0)</formula>
    </cfRule>
    <cfRule type="expression" dxfId="22" priority="6346" stopIfTrue="1">
      <formula>AND(B38&gt;0,(OR(0.7*B38&gt;C38,C38&gt;1.3*B38)))</formula>
    </cfRule>
  </conditionalFormatting>
  <conditionalFormatting sqref="C42">
    <cfRule type="expression" dxfId="21" priority="6347">
      <formula>AND(B42+C42=0,D42&gt;0)</formula>
    </cfRule>
    <cfRule type="expression" dxfId="20" priority="6348">
      <formula>AND(B38+B39&gt;0,B42+C42=0)</formula>
    </cfRule>
    <cfRule type="expression" dxfId="19" priority="6349">
      <formula>AND(C38&gt;0,AND(B42=0,C42=0))</formula>
    </cfRule>
    <cfRule type="expression" dxfId="18" priority="6350">
      <formula>AND(B42&gt;0,(OR(0.7*B42&gt;C42,C42&gt;1.3*B42)))</formula>
    </cfRule>
    <cfRule type="expression" dxfId="17" priority="6351">
      <formula>AND(C39&gt;0,C42&gt;C39)</formula>
    </cfRule>
    <cfRule type="expression" dxfId="16" priority="6352">
      <formula>AND(B42=0,B39&gt;0,AND(C42&gt;B39,C42&gt;C39))</formula>
    </cfRule>
  </conditionalFormatting>
  <conditionalFormatting sqref="C19">
    <cfRule type="expression" dxfId="15" priority="6353">
      <formula>AND(C20=0,B19=0,C19&lt;B20)</formula>
    </cfRule>
    <cfRule type="expression" dxfId="14" priority="6354">
      <formula>AND(B19+C19=0,D19&gt;0)</formula>
    </cfRule>
    <cfRule type="expression" dxfId="13" priority="6355">
      <formula>AND(#REF!+B20&gt;0,B19+C19=0)</formula>
    </cfRule>
    <cfRule type="expression" dxfId="12" priority="6356">
      <formula>AND(C20+B20&gt;0,C19+B19=0)</formula>
    </cfRule>
    <cfRule type="expression" dxfId="11" priority="6357">
      <formula>AND(#REF!&gt;0,AND(B19=0,C19=0))</formula>
    </cfRule>
    <cfRule type="expression" dxfId="10" priority="6358">
      <formula>AND(B19&gt;0,(OR(0.7*B19&gt;C19,C19&gt;1.3*B19)))</formula>
    </cfRule>
  </conditionalFormatting>
  <conditionalFormatting sqref="C20">
    <cfRule type="expression" dxfId="9" priority="6359">
      <formula>AND(B20+C20=0,D20&gt;0)</formula>
    </cfRule>
    <cfRule type="expression" dxfId="8" priority="6360">
      <formula>AND(#REF!+B19&gt;0,B20+C20=0)</formula>
    </cfRule>
    <cfRule type="expression" dxfId="7" priority="6361">
      <formula>AND(#REF!&gt;0,AND(B20=0,C20=0))</formula>
    </cfRule>
    <cfRule type="expression" dxfId="6" priority="6362">
      <formula>AND(B20&gt;0,(OR(0.7*B20&gt;C20,C20&gt;1.3*B20)))</formula>
    </cfRule>
    <cfRule type="expression" dxfId="5" priority="6363">
      <formula>AND(C19&gt;0,C20&gt;C19)</formula>
    </cfRule>
    <cfRule type="expression" dxfId="4" priority="6364">
      <formula>AND(B20=0,B19&gt;0,AND(C20&gt;B19,C20&gt;C19))</formula>
    </cfRule>
  </conditionalFormatting>
  <conditionalFormatting sqref="C56:C57">
    <cfRule type="expression" dxfId="3" priority="6375">
      <formula>AND(B56+C56=0,D56&gt;0)</formula>
    </cfRule>
    <cfRule type="expression" dxfId="2" priority="6376">
      <formula>AND(#REF!+#REF!&gt;0,B56+C56=0)</formula>
    </cfRule>
    <cfRule type="expression" dxfId="1" priority="6377" stopIfTrue="1">
      <formula>AND(OR(#REF!+#REF!&gt;0,#REF!+#REF!&gt;0),C56+B56=0)</formula>
    </cfRule>
    <cfRule type="expression" dxfId="0" priority="6378" stopIfTrue="1">
      <formula>AND(B56&gt;0,(OR(0.7*B56&gt;C56,C56&gt;1.3*B56)))</formula>
    </cfRule>
  </conditionalFormatting>
  <dataValidations count="3">
    <dataValidation type="whole" allowBlank="1" showInputMessage="1" showErrorMessage="1" error="El % debe ser número entero, sin decimales" prompt="El % debe ser número entero, sin decimales" sqref="E53:P57 E234:P236 E226:P228 K220:P220 K218:P218 E15:P17 E218:J220 E10:P13 E26:P29 E238:P240 E48:P51 E102:P104 E114:P116 E122:P124 E118:P120 E78:P80 E82:P84 E86:P88 E90:P92 E94:P96 E98:P100 E106:P108 E110:P112 E126:P128 E165:P167 E177:P179 E185:P187 E181:P183 E189:P191 E145:P147 E149:P151 E153:P155 E157:P159 E161:P163 E169:P171 E173:P175 E141:F143 K141:P143 G141:J142 E230:P232 E242:P244 E250:P252 E246:P248 E206:P208 E210:P212 E214:P216 E254:P256 E222:P224 E64:P67 E31:P38 E42:P42 E19:P20 E69:P71">
      <formula1>0</formula1>
      <formula2>100</formula2>
    </dataValidation>
    <dataValidation operator="lessThanOrEqual" allowBlank="1" showInputMessage="1" showErrorMessage="1" errorTitle="Datos de comercialización" error="La comercialización debe ser menor que la recolección" prompt="La comercialización debe ser menor o igual que la recolección" sqref="C248 C55 C256 C20 C17 C244 C12:C13 C42 C33:C37 C240 C28:C29 C50:C51 C80 C124 C84 C88 C92 C96 C100 C104 C108 C112 C116 C120 C128 C143 C187 C147 C151 C155 C159 C163 C167 C171 C175 C179 C183 C191 C208 C252 C212 C216 C220 C224 C228 C232 C236 C66:C67 C71"/>
    <dataValidation allowBlank="1" showInputMessage="1" showErrorMessage="1" error="Si hay recolección o comercialización debe haber superficie. En caso contrario indicar en observaciones" prompt="Si hay recolección o comercialización debe haber superficie. En caso contrario indicar en observaciones" sqref="C246 C242 C48 C254 C15 C10 C38 C31 C238 C26 C56:C57 C53 C78 C98 C122 C82 C86 C90 C94 C102 C106 C110 C114 C118 C126 C141 C161 C185 C145 C149 C153 C157 C165 C169 C173 C177 C181 C189 C206 C226 C250 C210 C214 C218 C222 C230 C234 C64 C69"/>
  </dataValidations>
  <hyperlinks>
    <hyperlink ref="A38" r:id="rId1"/>
    <hyperlink ref="A76" r:id="rId2"/>
  </hyperlinks>
  <pageMargins left="0.7" right="0.7" top="0.75" bottom="0.75" header="0.3" footer="0.3"/>
  <pageSetup paperSize="8" fitToHeight="0" orientation="landscape" r:id="rId3"/>
  <rowBreaks count="2" manualBreakCount="2">
    <brk id="38" max="16383" man="1"/>
    <brk id="7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Fulls de càlcul</vt:lpstr>
      </vt:variant>
      <vt:variant>
        <vt:i4>20</vt:i4>
      </vt:variant>
      <vt:variant>
        <vt:lpstr>Intervals amb nom</vt:lpstr>
      </vt:variant>
      <vt:variant>
        <vt:i4>24</vt:i4>
      </vt:variant>
    </vt:vector>
  </HeadingPairs>
  <TitlesOfParts>
    <vt:vector size="44" baseType="lpstr">
      <vt:lpstr>Índex</vt:lpstr>
      <vt:lpstr>Superfícies</vt:lpstr>
      <vt:lpstr>agric ecològica</vt:lpstr>
      <vt:lpstr>Mapa Sup. </vt:lpstr>
      <vt:lpstr>Producció</vt:lpstr>
      <vt:lpstr>Mapa prod. </vt:lpstr>
      <vt:lpstr>Rendiment </vt:lpstr>
      <vt:lpstr>imp relativa</vt:lpstr>
      <vt:lpstr>Calendari</vt:lpstr>
      <vt:lpstr>comerç exterior t</vt:lpstr>
      <vt:lpstr>Consum.</vt:lpstr>
      <vt:lpstr>Comerç ext. (t)</vt:lpstr>
      <vt:lpstr>Comerç ext. (milions€)</vt:lpstr>
      <vt:lpstr>C.ext. (t) COMP</vt:lpstr>
      <vt:lpstr>C.ext (milions€) COMP </vt:lpstr>
      <vt:lpstr>comerç exterior Meuros</vt:lpstr>
      <vt:lpstr>consum</vt:lpstr>
      <vt:lpstr>Ind. Agroalimentària</vt:lpstr>
      <vt:lpstr>Inf. econòmica</vt:lpstr>
      <vt:lpstr>Qualitat</vt:lpstr>
      <vt:lpstr>consum!_11Àrea_d_impressió</vt:lpstr>
      <vt:lpstr>'imp relativa'!_13Àrea_d_impressió</vt:lpstr>
      <vt:lpstr>'Inf. econòmica'!_15Àrea_d_impressió</vt:lpstr>
      <vt:lpstr>Producció!_17Àrea_d_impressió</vt:lpstr>
      <vt:lpstr>Qualitat!_18Àrea_d_impressió</vt:lpstr>
      <vt:lpstr>'Rendiment '!_19Àrea_d_impressió</vt:lpstr>
      <vt:lpstr>'agric ecològica'!_1Àrea_d_impressió</vt:lpstr>
      <vt:lpstr>Superfícies!_20Àrea_d_impressió</vt:lpstr>
      <vt:lpstr>Calendari!_3Àrea_d_impressió</vt:lpstr>
      <vt:lpstr>'comerç exterior Meuros'!_8Àrea_d_impressió</vt:lpstr>
      <vt:lpstr>'comerç exterior t'!_9Àrea_d_impressió</vt:lpstr>
      <vt:lpstr>'C.ext (milions€) COMP '!Àrea_d'impressió</vt:lpstr>
      <vt:lpstr>'C.ext. (t) COMP'!Àrea_d'impressió</vt:lpstr>
      <vt:lpstr>'Comerç ext. (milions€)'!Àrea_d'impressió</vt:lpstr>
      <vt:lpstr>'Comerç ext. (t)'!Àrea_d'impressió</vt:lpstr>
      <vt:lpstr>Consum.!Àrea_d'impressió</vt:lpstr>
      <vt:lpstr>Índex!Àrea_d'impressió</vt:lpstr>
      <vt:lpstr>'Inf. econòmica'!Àrea_d'impressió</vt:lpstr>
      <vt:lpstr>'Mapa prod. '!Àrea_d'impressió</vt:lpstr>
      <vt:lpstr>'Mapa Sup. '!Àrea_d'impressió</vt:lpstr>
      <vt:lpstr>Producció!Àrea_d'impressió</vt:lpstr>
      <vt:lpstr>Qualitat!Àrea_d'impressió</vt:lpstr>
      <vt:lpstr>Producció!Títols_per_imprimir</vt:lpstr>
      <vt:lpstr>Superfícies!Títols_per_imprimir</vt:lpstr>
    </vt:vector>
  </TitlesOfParts>
  <Company>Generalitat de Catalunya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Fitxes estadístiques del sector agrícola arròs 2021</dc:title>
  <dc:creator>DACC</dc:creator>
  <cp:keywords>fitxa estadística, sector agrícola, superfícies arròs, produccions arròs, rendiments arròs, comerç arròs, arròs 2021</cp:keywords>
  <cp:lastModifiedBy>Bitton Perez, Miriam</cp:lastModifiedBy>
  <cp:lastPrinted>2020-10-19T09:01:36Z</cp:lastPrinted>
  <dcterms:created xsi:type="dcterms:W3CDTF">2007-06-28T11:49:15Z</dcterms:created>
  <dcterms:modified xsi:type="dcterms:W3CDTF">2023-04-25T09:57:33Z</dcterms:modified>
</cp:coreProperties>
</file>